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32" r:id="rId6"/>
    <sheet name="Phu luc 7" sheetId="33" r:id="rId7"/>
    <sheet name="Phu luc 8" sheetId="26" r:id="rId8"/>
  </sheets>
  <definedNames>
    <definedName name="_xlnm.Print_Area" localSheetId="6">'Phu luc 7'!$A$1:$J$24</definedName>
    <definedName name="_xlnm.Print_Area" localSheetId="7">'Phu luc 8'!$A$1:$R$19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2" l="1"/>
  <c r="E9" i="33"/>
  <c r="G9" i="33" s="1"/>
  <c r="J9" i="33" s="1"/>
  <c r="E10" i="33"/>
  <c r="G10" i="33" s="1"/>
  <c r="J10" i="33" s="1"/>
  <c r="E11" i="33"/>
  <c r="G11" i="33" s="1"/>
  <c r="J11" i="33" s="1"/>
  <c r="E12" i="33"/>
  <c r="G12" i="33" s="1"/>
  <c r="J12" i="33" s="1"/>
  <c r="E13" i="33"/>
  <c r="G13" i="33" s="1"/>
  <c r="J13" i="33" s="1"/>
  <c r="E14" i="33"/>
  <c r="G14" i="33" s="1"/>
  <c r="J14" i="33" s="1"/>
  <c r="E15" i="33"/>
  <c r="G15" i="33" s="1"/>
  <c r="J15" i="33" s="1"/>
  <c r="E16" i="33"/>
  <c r="G16" i="33" s="1"/>
  <c r="J16" i="33" s="1"/>
  <c r="E17" i="33"/>
  <c r="G17" i="33" s="1"/>
  <c r="J17" i="33" s="1"/>
  <c r="E18" i="33"/>
  <c r="G18" i="33" s="1"/>
  <c r="J18" i="33" s="1"/>
  <c r="E19" i="33"/>
  <c r="G19" i="33" s="1"/>
  <c r="J19" i="33" s="1"/>
  <c r="E20" i="33"/>
  <c r="G20" i="33" s="1"/>
  <c r="J20" i="33" s="1"/>
  <c r="E8" i="33"/>
  <c r="G8" i="33" s="1"/>
  <c r="J8" i="33" s="1"/>
  <c r="V9" i="32"/>
  <c r="V10" i="32"/>
  <c r="V11" i="32"/>
  <c r="V12" i="32"/>
  <c r="V13" i="32"/>
  <c r="V14" i="32"/>
  <c r="V15" i="32"/>
  <c r="V16" i="32"/>
  <c r="V17" i="32"/>
  <c r="V18" i="32"/>
  <c r="V19" i="32"/>
  <c r="V8" i="32"/>
  <c r="T9" i="32"/>
  <c r="T10" i="32"/>
  <c r="T11" i="32"/>
  <c r="T12" i="32"/>
  <c r="T13" i="32"/>
  <c r="T14" i="32"/>
  <c r="T15" i="32"/>
  <c r="T16" i="32"/>
  <c r="T17" i="32"/>
  <c r="T18" i="32"/>
  <c r="T19" i="32"/>
  <c r="T8" i="32"/>
  <c r="Q9" i="32"/>
  <c r="Q10" i="32"/>
  <c r="Q11" i="32"/>
  <c r="Q12" i="32"/>
  <c r="Q13" i="32"/>
  <c r="Q14" i="32"/>
  <c r="Q15" i="32"/>
  <c r="Q16" i="32"/>
  <c r="Q17" i="32"/>
  <c r="Q18" i="32"/>
  <c r="Q19" i="32"/>
  <c r="Q8" i="32"/>
  <c r="O9" i="32"/>
  <c r="O10" i="32"/>
  <c r="O11" i="32"/>
  <c r="O12" i="32"/>
  <c r="O13" i="32"/>
  <c r="O14" i="32"/>
  <c r="O15" i="32"/>
  <c r="O16" i="32"/>
  <c r="O17" i="32"/>
  <c r="O18" i="32"/>
  <c r="O19" i="32"/>
  <c r="O8" i="32"/>
  <c r="L9" i="32"/>
  <c r="L10" i="32"/>
  <c r="L11" i="32"/>
  <c r="L12" i="32"/>
  <c r="L13" i="32"/>
  <c r="L14" i="32"/>
  <c r="L15" i="32"/>
  <c r="L16" i="32"/>
  <c r="L17" i="32"/>
  <c r="L18" i="32"/>
  <c r="L19" i="32"/>
  <c r="L8" i="32"/>
  <c r="J9" i="32"/>
  <c r="J10" i="32"/>
  <c r="J11" i="32"/>
  <c r="J12" i="32"/>
  <c r="J13" i="32"/>
  <c r="J14" i="32"/>
  <c r="J15" i="32"/>
  <c r="J16" i="32"/>
  <c r="J17" i="32"/>
  <c r="J18" i="32"/>
  <c r="J19" i="32"/>
  <c r="I20" i="32"/>
  <c r="K20" i="32"/>
  <c r="M20" i="32"/>
  <c r="N20" i="32"/>
  <c r="P20" i="32"/>
  <c r="R20" i="32"/>
  <c r="S20" i="32"/>
  <c r="U20" i="32"/>
  <c r="H20" i="32"/>
  <c r="J8" i="32"/>
  <c r="Q20" i="32" l="1"/>
  <c r="V20" i="32"/>
  <c r="T20" i="32"/>
  <c r="O20" i="32"/>
  <c r="J20" i="32"/>
  <c r="L20" i="32"/>
  <c r="P12" i="25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18" i="25"/>
  <c r="P17" i="25"/>
  <c r="P16" i="25"/>
  <c r="P15" i="25"/>
  <c r="P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C20" i="32"/>
  <c r="P7" i="25" l="1"/>
  <c r="P13" i="25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8" i="25"/>
  <c r="P47" i="25"/>
  <c r="P46" i="25"/>
  <c r="P45" i="25"/>
  <c r="P43" i="25"/>
  <c r="P42" i="25"/>
  <c r="P41" i="25"/>
  <c r="P40" i="25"/>
  <c r="P38" i="25"/>
  <c r="P37" i="25"/>
  <c r="P36" i="25"/>
  <c r="P35" i="25"/>
  <c r="P33" i="25"/>
  <c r="P32" i="25"/>
  <c r="P31" i="25"/>
  <c r="P29" i="25"/>
  <c r="P28" i="25"/>
  <c r="P27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21" i="25"/>
  <c r="P22" i="25"/>
  <c r="P23" i="25"/>
  <c r="P24" i="25"/>
  <c r="P20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C19" i="25"/>
  <c r="P19" i="25" l="1"/>
  <c r="P44" i="25"/>
  <c r="E40" i="11"/>
  <c r="Q19" i="26"/>
  <c r="E27" i="11"/>
  <c r="P34" i="25"/>
  <c r="P39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<sst xmlns="http://schemas.openxmlformats.org/spreadsheetml/2006/main" count="334" uniqueCount="206">
  <si>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</si>
  <si>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</si>
  <si>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</si>
  <si>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</si>
  <si>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</si>
  <si>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</si>
  <si>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</si>
  <si>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</si>
  <si>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</si>
  <si>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</si>
  <si>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</si>
  <si>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</si>
  <si>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</si>
  <si>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</si>
  <si>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</si>
  <si>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</si>
  <si>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</si>
  <si>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</si>
  <si>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</si>
  <si>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</si>
  <si>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</si>
  <si>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29/11 - 05/12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</si>
  <si>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</si>
  <si>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</si>
  <si>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</si>
  <si>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</si>
  <si>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</si>
  <si>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</si>
  <si>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từ 06/12 - 12/12</t>
  </si>
  <si>
    <t>III</t>
  </si>
  <si>
    <t>F0 trong ngày 13/12</t>
  </si>
  <si>
    <t>IV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</si>
  <si>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</si>
  <si>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</si>
  <si>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</si>
  <si>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</si>
  <si>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</si>
  <si>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</si>
  <si>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</si>
  <si>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</si>
  <si>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</si>
  <si>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</si>
  <si>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</si>
  <si>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</si>
  <si>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V</t>
  </si>
  <si>
    <t>Phân loại cấp độ dịch cấp xã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</si>
  <si>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</si>
  <si>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</si>
  <si>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</si>
  <si>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</si>
  <si>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</si>
  <si>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khóm/ấp</t>
  </si>
  <si>
    <t>VII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</si>
  <si>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</si>
  <si>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</si>
  <si>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</si>
  <si>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</si>
  <si>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</si>
  <si>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</si>
  <si>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</si>
  <si>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</si>
  <si>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</si>
  <si>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</si>
  <si>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</si>
  <si>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</si>
  <si>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</si>
  <si>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</si>
  <si>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</si>
  <si>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</si>
  <si>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</si>
  <si>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</si>
  <si>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</si>
  <si>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</si>
  <si>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</si>
  <si>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</si>
  <si>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</si>
  <si>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</si>
  <si>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</si>
  <si>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</si>
  <si>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</si>
  <si>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</si>
  <si>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</si>
  <si>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</si>
  <si>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</si>
  <si>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</si>
  <si>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</si>
  <si>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</si>
  <si>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</si>
  <si>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</si>
  <si>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</si>
  <si>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</si>
  <si>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</si>
  <si>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</si>
  <si>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</si>
  <si>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</si>
  <si>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</si>
  <si>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</si>
  <si>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</si>
  <si>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</si>
  <si>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</si>
  <si>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</si>
  <si>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</si>
  <si>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</si>
  <si>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</si>
  <si>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</si>
  <si>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</si>
  <si>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</si>
  <si>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</si>
  <si>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</si>
  <si>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</si>
  <si>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</si>
  <si>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</si>
  <si>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</si>
  <si>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</si>
  <si>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</si>
  <si>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</si>
  <si>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</si>
  <si>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</si>
  <si>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</si>
  <si>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</si>
  <si>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</si>
  <si>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</si>
  <si>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</si>
  <si>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</si>
  <si>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</si>
  <si>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</si>
  <si>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(95,87%)</t>
  </si>
  <si>
    <t>Số ca triệu chứng trung bình</t>
  </si>
  <si>
    <t>Chiếm (1,93%)</t>
  </si>
  <si>
    <t>Số ca nặng</t>
  </si>
  <si>
    <t>Chiếm (1,45%) (BV Sa Đéc: 57 BV Phổi: 45; ĐKKV Hồng Ngự: 07, ĐKKV Tháp Mười: 16)</t>
  </si>
  <si>
    <t>1.4</t>
  </si>
  <si>
    <t>Số ca rất nặng</t>
  </si>
  <si>
    <t>Chiếm (0,75%) (BV Sa Đéc: 44; BV Phổi: 21)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</si>
  <si>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</si>
  <si>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</si>
  <si>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</si>
  <si>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</si>
  <si>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</si>
  <si>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</si>
  <si>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</si>
  <si>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Hoàn thành điều trị</t>
  </si>
  <si>
    <t>Cộng dồn: 22.049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</si>
  <si>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</si>
  <si>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</si>
  <si>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</si>
  <si>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</si>
  <si>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</si>
  <si>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</si>
  <si>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365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</si>
  <si>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</si>
  <si>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</si>
  <si>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</si>
  <si>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</si>
  <si>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</si>
  <si>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</si>
  <si>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</si>
  <si>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</si>
  <si>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</si>
  <si>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</si>
  <si>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</si>
  <si>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</si>
  <si>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</si>
  <si>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</si>
  <si>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</si>
  <si>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</si>
  <si>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</si>
  <si>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</si>
  <si>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tỷ lệ bao phủ vắc xin (theo tiêu chí 2) trên địa bàn Tỉnh</t>
  </si>
  <si>
    <t>(Kèm theo Báo cáo số:             /BC-TBTTTT ngày        /12/2021 của Tiểu ban Thông tin, tuyên truyền)</t>
  </si>
  <si>
    <t>TT</t>
  </si>
  <si>
    <t>Đơn Vị</t>
  </si>
  <si>
    <t>Số tiêm từ 50-64</t>
  </si>
  <si>
    <t>Số tiêm từ 65 tuổi trở lên</t>
  </si>
  <si>
    <t>Số tiêm từ 50 tuổi trở lên</t>
  </si>
  <si>
    <t>Số tiêm từ 18 tuổi trở lên</t>
  </si>
  <si>
    <t>Dân số từ 50-64</t>
  </si>
  <si>
    <t>Mũi 1</t>
  </si>
  <si>
    <t>Tỷ lệ (%) M1</t>
  </si>
  <si>
    <t>Mũi 2</t>
  </si>
  <si>
    <t>Tỷ lệ (%) M2</t>
  </si>
  <si>
    <t>Dân số</t>
  </si>
  <si>
    <t>Mũi 1*</t>
  </si>
  <si>
    <t>Mũi 2*</t>
  </si>
  <si>
    <t>** Số liệu được tổng hợp từ các huyện, thành phố đến hết ngày 12/12/2021.</t>
  </si>
  <si>
    <t>PHỤ LỤC 7</t>
  </si>
  <si>
    <t>Đánh giá cấp độ dịch của Tỉnh và các huyện, thành phố từ 29/11 đến 12/12/2021</t>
  </si>
  <si>
    <t>Cấp độ dịch</t>
  </si>
  <si>
    <t>Cấp độ dịch điều chỉnh***</t>
  </si>
  <si>
    <t>Số F0
cộng đồng</t>
  </si>
  <si>
    <t>Tiêu chí 1*</t>
  </si>
  <si>
    <t>Tiêu chí 2**
(%)</t>
  </si>
  <si>
    <t>Độ bao phủ vắc xin người từ 65 tuổi (%)</t>
  </si>
  <si>
    <t>Độ bao phủ vắc xin người từ 50 tuổi (%)</t>
  </si>
  <si>
    <t>Cấp độ dịch điều chỉnh</t>
  </si>
  <si>
    <t xml:space="preserve">  </t>
  </si>
  <si>
    <t>ĐỒNG THÁP</t>
  </si>
  <si>
    <t>Ghi chú:</t>
  </si>
  <si>
    <t>* Tiêu chí 1: Tỷ lệ số ca mắc cộng đồng/100.000 dân/tuần</t>
  </si>
  <si>
    <t>** Tiêu chí 2: Trên 70% dân số trên 18 tuổi được tiêm 01 liều vắc xin phòng COVID-19</t>
  </si>
  <si>
    <t>*** Tiêu chí để nâng cấp độ dịch: Tỷ lệ người từ 50 tuổi hoặc 65 tuổi tiêm đủ liều vắc xin phòng COVID-19 dưới 80%</t>
  </si>
  <si>
    <t>PHỤ LỤC 8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</si>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</sst>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name val="Calibri"/>
      <family val="2"/>
      <scheme val="minor"/>
    </font>
    <font>
      <i/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273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center" vertical="center"/>
    </xf>
    <xf numFmtId="3" fontId="17" fillId="0" borderId="0" xfId="0" applyNumberFormat="1" applyFont="1"/>
    <xf numFmtId="0" fontId="7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8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0" xfId="4" applyFont="1"/>
    <xf numFmtId="0" fontId="8" fillId="0" borderId="0" xfId="4" applyFont="1" applyAlignment="1">
      <alignment horizontal="center"/>
    </xf>
    <xf numFmtId="0" fontId="8" fillId="0" borderId="0" xfId="4" applyFont="1"/>
    <xf numFmtId="3" fontId="8" fillId="0" borderId="0" xfId="4" applyNumberFormat="1" applyFont="1"/>
    <xf numFmtId="0" fontId="19" fillId="0" borderId="0" xfId="4" applyFont="1" applyAlignment="1">
      <alignment vertical="center"/>
    </xf>
    <xf numFmtId="0" fontId="7" fillId="5" borderId="1" xfId="4" applyFont="1" applyFill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4" applyFont="1" applyAlignment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  <protection locked="0"/>
    </xf>
    <xf numFmtId="0" fontId="20" fillId="0" borderId="0" xfId="4" applyFont="1" applyAlignment="1">
      <alignment vertical="center"/>
    </xf>
    <xf numFmtId="0" fontId="20" fillId="0" borderId="0" xfId="4" applyFont="1"/>
    <xf numFmtId="3" fontId="7" fillId="5" borderId="1" xfId="4" applyNumberFormat="1" applyFont="1" applyFill="1" applyBorder="1"/>
    <xf numFmtId="3" fontId="7" fillId="0" borderId="1" xfId="4" applyNumberFormat="1" applyFont="1" applyBorder="1"/>
    <xf numFmtId="2" fontId="7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left"/>
    </xf>
    <xf numFmtId="0" fontId="21" fillId="0" borderId="0" xfId="4" applyFont="1"/>
    <xf numFmtId="0" fontId="8" fillId="0" borderId="0" xfId="4" applyFont="1" applyAlignment="1">
      <alignment vertical="top" wrapText="1"/>
    </xf>
    <xf numFmtId="0" fontId="0" fillId="0" borderId="0" xfId="4" applyFont="1" applyAlignment="1">
      <alignment horizontal="center"/>
    </xf>
    <xf numFmtId="3" fontId="0" fillId="0" borderId="0" xfId="4" applyNumberFormat="1" applyFont="1" applyAlignment="1">
      <alignment vertical="top" wrapText="1"/>
    </xf>
    <xf numFmtId="0" fontId="0" fillId="0" borderId="0" xfId="4" applyFont="1" applyAlignment="1">
      <alignment vertical="top" wrapText="1"/>
    </xf>
    <xf numFmtId="3" fontId="0" fillId="0" borderId="0" xfId="4" applyNumberFormat="1" applyFont="1"/>
    <xf numFmtId="3" fontId="0" fillId="0" borderId="0" xfId="4" applyNumberFormat="1" applyFont="1" applyAlignment="1">
      <alignment horizontal="center"/>
    </xf>
    <xf numFmtId="0" fontId="22" fillId="0" borderId="0" xfId="4" applyFont="1"/>
    <xf numFmtId="0" fontId="8" fillId="0" borderId="0" xfId="4" applyFont="1" applyAlignment="1">
      <alignment horizontal="center" vertical="center" wrapText="1"/>
    </xf>
    <xf numFmtId="0" fontId="7" fillId="0" borderId="1" xfId="5" applyFont="1" applyBorder="1" applyAlignment="1" applyProtection="1">
      <alignment horizontal="left" vertical="center" wrapText="1"/>
      <protection locked="0"/>
    </xf>
    <xf numFmtId="3" fontId="6" fillId="0" borderId="8" xfId="0" applyNumberFormat="1" applyFont="1" applyBorder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0" fillId="0" borderId="0" xfId="4" applyFont="1" applyAlignment="1">
      <alignment vertical="center"/>
    </xf>
    <xf numFmtId="0" fontId="7" fillId="0" borderId="1" xfId="4" applyFont="1" applyBorder="1" applyAlignment="1" applyProtection="1">
      <alignment horizontal="left" vertical="center"/>
      <protection locked="0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/>
    </xf>
    <xf numFmtId="0" fontId="23" fillId="0" borderId="0" xfId="0" applyFont="1"/>
    <xf numFmtId="0" fontId="24" fillId="0" borderId="1" xfId="5" applyFont="1" applyBorder="1" applyAlignment="1" applyProtection="1">
      <alignment horizontal="center" vertical="center" wrapText="1"/>
      <protection locked="0"/>
    </xf>
    <xf numFmtId="0" fontId="24" fillId="0" borderId="1" xfId="4" applyFont="1" applyBorder="1" applyAlignment="1" applyProtection="1">
      <alignment horizontal="left" vertical="center"/>
      <protection locked="0"/>
    </xf>
    <xf numFmtId="3" fontId="24" fillId="5" borderId="1" xfId="6" applyNumberFormat="1" applyFont="1" applyFill="1" applyBorder="1" applyAlignment="1">
      <alignment vertical="center"/>
    </xf>
    <xf numFmtId="3" fontId="24" fillId="0" borderId="1" xfId="4" applyNumberFormat="1" applyFont="1" applyBorder="1" applyAlignment="1">
      <alignment vertical="center"/>
    </xf>
    <xf numFmtId="2" fontId="24" fillId="0" borderId="1" xfId="4" applyNumberFormat="1" applyFont="1" applyBorder="1" applyAlignment="1">
      <alignment vertical="center"/>
    </xf>
    <xf numFmtId="3" fontId="24" fillId="0" borderId="2" xfId="0" applyNumberFormat="1" applyFont="1" applyBorder="1"/>
    <xf numFmtId="3" fontId="24" fillId="0" borderId="9" xfId="0" applyNumberFormat="1" applyFont="1" applyBorder="1"/>
    <xf numFmtId="2" fontId="24" fillId="0" borderId="8" xfId="0" applyNumberFormat="1" applyFont="1" applyBorder="1"/>
    <xf numFmtId="2" fontId="25" fillId="0" borderId="8" xfId="0" applyNumberFormat="1" applyFont="1" applyBorder="1"/>
    <xf numFmtId="0" fontId="24" fillId="0" borderId="1" xfId="5" applyFont="1" applyBorder="1" applyAlignment="1" applyProtection="1">
      <alignment horizontal="left" vertical="center" wrapText="1"/>
      <protection locked="0"/>
    </xf>
    <xf numFmtId="3" fontId="24" fillId="0" borderId="1" xfId="0" applyNumberFormat="1" applyFont="1" applyBorder="1"/>
    <xf numFmtId="3" fontId="24" fillId="0" borderId="8" xfId="0" applyNumberFormat="1" applyFont="1" applyBorder="1"/>
    <xf numFmtId="3" fontId="26" fillId="0" borderId="2" xfId="0" applyNumberFormat="1" applyFont="1" applyBorder="1"/>
    <xf numFmtId="2" fontId="26" fillId="0" borderId="8" xfId="0" applyNumberFormat="1" applyFont="1" applyBorder="1"/>
    <xf numFmtId="2" fontId="27" fillId="0" borderId="8" xfId="0" applyNumberFormat="1" applyFont="1" applyBorder="1"/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2" fontId="2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3" fontId="29" fillId="0" borderId="14" xfId="0" applyNumberFormat="1" applyFont="1" applyBorder="1" applyAlignment="1">
      <alignment horizontal="center" vertical="center" wrapText="1"/>
    </xf>
    <xf numFmtId="0" fontId="18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6" fillId="0" borderId="9" xfId="0" applyFont="1" applyBorder="1"/>
    <xf numFmtId="0" fontId="30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31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0" fillId="0" borderId="1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3" fontId="28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0" fontId="31" fillId="0" borderId="1" xfId="0" applyFont="1" applyBorder="1"/>
    <xf numFmtId="0" fontId="17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3" fontId="28" fillId="0" borderId="3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0" fontId="29" fillId="0" borderId="4" xfId="0" applyFont="1" applyBorder="1"/>
    <xf numFmtId="0" fontId="29" fillId="0" borderId="5" xfId="0" applyFont="1" applyBorder="1"/>
    <xf numFmtId="0" fontId="30" fillId="0" borderId="9" xfId="0" applyFont="1" applyBorder="1"/>
    <xf numFmtId="0" fontId="31" fillId="0" borderId="9" xfId="0" applyFont="1" applyBorder="1"/>
    <xf numFmtId="3" fontId="28" fillId="0" borderId="2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3" fontId="29" fillId="0" borderId="1" xfId="1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6" fillId="3" borderId="19" xfId="0" applyFont="1" applyFill="1" applyBorder="1" applyAlignment="1" applyProtection="1">
      <alignment horizontal="right" vertical="center"/>
      <protection locked="0"/>
    </xf>
    <xf numFmtId="1" fontId="34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5" xfId="0" applyNumberFormat="1" applyFont="1" applyBorder="1" applyAlignment="1" applyProtection="1">
      <alignment horizontal="center" vertical="center"/>
      <protection locked="0"/>
    </xf>
    <xf numFmtId="1" fontId="34" fillId="0" borderId="2" xfId="1" applyNumberFormat="1" applyFont="1" applyBorder="1" applyAlignment="1" applyProtection="1">
      <alignment horizontal="center" vertical="center" wrapText="1"/>
      <protection locked="0"/>
    </xf>
    <xf numFmtId="1" fontId="34" fillId="0" borderId="2" xfId="1" applyNumberFormat="1" applyFont="1" applyBorder="1" applyAlignment="1" applyProtection="1">
      <alignment horizontal="left" vertical="center" wrapText="1"/>
      <protection locked="0"/>
    </xf>
    <xf numFmtId="3" fontId="34" fillId="0" borderId="5" xfId="1" applyNumberFormat="1" applyFont="1" applyBorder="1" applyAlignment="1" applyProtection="1">
      <alignment horizontal="center" vertical="center" wrapText="1"/>
      <protection locked="0"/>
    </xf>
    <xf numFmtId="1" fontId="35" fillId="0" borderId="2" xfId="1" applyNumberFormat="1" applyFont="1" applyBorder="1" applyAlignment="1" applyProtection="1">
      <alignment horizontal="center" vertical="center" wrapText="1"/>
      <protection locked="0"/>
    </xf>
    <xf numFmtId="1" fontId="35" fillId="0" borderId="2" xfId="1" applyNumberFormat="1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" fontId="34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4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5" fillId="0" borderId="13" xfId="1" applyNumberFormat="1" applyFont="1" applyBorder="1" applyAlignment="1" applyProtection="1">
      <alignment horizontal="center" vertical="center" wrapText="1"/>
      <protection locked="0"/>
    </xf>
    <xf numFmtId="3" fontId="35" fillId="0" borderId="13" xfId="0" applyNumberFormat="1" applyFont="1" applyBorder="1" applyAlignment="1" applyProtection="1">
      <alignment horizontal="center" vertical="center" wrapText="1"/>
      <protection locked="0"/>
    </xf>
    <xf numFmtId="3" fontId="35" fillId="0" borderId="13" xfId="0" applyNumberFormat="1" applyFont="1" applyBorder="1" applyAlignment="1" applyProtection="1">
      <alignment horizontal="center" vertical="center"/>
      <protection locked="0"/>
    </xf>
    <xf numFmtId="3" fontId="35" fillId="0" borderId="13" xfId="0" applyNumberFormat="1" applyFont="1" applyBorder="1" applyProtection="1">
      <protection locked="0"/>
    </xf>
    <xf numFmtId="1" fontId="34" fillId="2" borderId="13" xfId="0" applyNumberFormat="1" applyFont="1" applyFill="1" applyBorder="1" applyAlignment="1" applyProtection="1">
      <alignment horizontal="center" vertical="center"/>
      <protection locked="0"/>
    </xf>
    <xf numFmtId="1" fontId="3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/>
      <protection locked="0"/>
    </xf>
    <xf numFmtId="3" fontId="35" fillId="0" borderId="1" xfId="0" applyNumberFormat="1" applyFont="1" applyBorder="1" applyProtection="1">
      <protection locked="0"/>
    </xf>
    <xf numFmtId="1" fontId="34" fillId="2" borderId="1" xfId="0" applyNumberFormat="1" applyFont="1" applyFill="1" applyBorder="1" applyAlignment="1" applyProtection="1">
      <alignment horizontal="center" vertical="center"/>
      <protection locked="0"/>
    </xf>
    <xf numFmtId="1" fontId="3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5" fillId="2" borderId="11" xfId="0" applyNumberFormat="1" applyFont="1" applyFill="1" applyBorder="1" applyAlignment="1" applyProtection="1">
      <alignment horizontal="center" vertical="center"/>
      <protection locked="0"/>
    </xf>
    <xf numFmtId="3" fontId="35" fillId="0" borderId="11" xfId="0" applyNumberFormat="1" applyFont="1" applyBorder="1" applyAlignment="1" applyProtection="1">
      <alignment horizontal="center" vertical="center"/>
      <protection locked="0"/>
    </xf>
    <xf numFmtId="3" fontId="34" fillId="2" borderId="11" xfId="0" applyNumberFormat="1" applyFont="1" applyFill="1" applyBorder="1" applyAlignment="1" applyProtection="1">
      <alignment horizontal="center" vertical="center"/>
      <protection locked="0"/>
    </xf>
    <xf numFmtId="3" fontId="35" fillId="0" borderId="5" xfId="0" applyNumberFormat="1" applyFont="1" applyBorder="1" applyAlignment="1" applyProtection="1">
      <alignment horizontal="center" vertical="center"/>
      <protection locked="0"/>
    </xf>
    <xf numFmtId="3" fontId="35" fillId="0" borderId="5" xfId="0" applyNumberFormat="1" applyFont="1" applyBorder="1" applyProtection="1">
      <protection locked="0"/>
    </xf>
    <xf numFmtId="3" fontId="34" fillId="2" borderId="5" xfId="0" applyNumberFormat="1" applyFont="1" applyFill="1" applyBorder="1" applyAlignment="1" applyProtection="1">
      <alignment horizontal="center" vertical="center"/>
      <protection locked="0"/>
    </xf>
    <xf numFmtId="1" fontId="34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35" fillId="0" borderId="11" xfId="0" applyNumberFormat="1" applyFont="1" applyBorder="1" applyAlignment="1">
      <alignment horizontal="center" vertical="center"/>
    </xf>
    <xf numFmtId="3" fontId="35" fillId="0" borderId="14" xfId="0" applyNumberFormat="1" applyFont="1" applyBorder="1" applyAlignment="1" applyProtection="1">
      <alignment horizontal="center" vertical="center" wrapText="1"/>
      <protection locked="0"/>
    </xf>
    <xf numFmtId="3" fontId="35" fillId="0" borderId="5" xfId="1" applyNumberFormat="1" applyFont="1" applyBorder="1" applyAlignment="1" applyProtection="1">
      <alignment horizontal="center" vertical="center" wrapText="1"/>
      <protection locked="0"/>
    </xf>
    <xf numFmtId="3" fontId="35" fillId="0" borderId="16" xfId="0" applyNumberFormat="1" applyFont="1" applyBorder="1" applyProtection="1">
      <protection locked="0"/>
    </xf>
    <xf numFmtId="1" fontId="35" fillId="2" borderId="11" xfId="0" applyNumberFormat="1" applyFont="1" applyFill="1" applyBorder="1" applyAlignment="1">
      <alignment horizontal="center" vertical="center"/>
    </xf>
    <xf numFmtId="1" fontId="35" fillId="0" borderId="5" xfId="0" applyNumberFormat="1" applyFont="1" applyBorder="1" applyAlignment="1">
      <alignment horizontal="left" vertical="center"/>
    </xf>
    <xf numFmtId="3" fontId="35" fillId="0" borderId="18" xfId="0" applyNumberFormat="1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center" vertical="center"/>
    </xf>
    <xf numFmtId="3" fontId="35" fillId="0" borderId="14" xfId="0" applyNumberFormat="1" applyFont="1" applyBorder="1" applyAlignment="1">
      <alignment horizontal="center" vertical="center"/>
    </xf>
    <xf numFmtId="3" fontId="35" fillId="0" borderId="5" xfId="0" applyNumberFormat="1" applyFont="1" applyBorder="1" applyAlignment="1">
      <alignment horizontal="center" vertical="center"/>
    </xf>
    <xf numFmtId="1" fontId="34" fillId="0" borderId="5" xfId="0" applyNumberFormat="1" applyFont="1" applyBorder="1" applyAlignment="1">
      <alignment horizontal="center" vertical="center"/>
    </xf>
    <xf numFmtId="3" fontId="35" fillId="0" borderId="15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1" fontId="35" fillId="2" borderId="12" xfId="0" applyNumberFormat="1" applyFont="1" applyFill="1" applyBorder="1" applyAlignment="1">
      <alignment horizontal="center" vertical="center"/>
    </xf>
    <xf numFmtId="1" fontId="35" fillId="0" borderId="13" xfId="0" applyNumberFormat="1" applyFont="1" applyBorder="1" applyAlignment="1">
      <alignment horizontal="left" vertical="center"/>
    </xf>
    <xf numFmtId="3" fontId="35" fillId="0" borderId="1" xfId="1" applyNumberFormat="1" applyFont="1" applyBorder="1" applyAlignment="1" applyProtection="1">
      <alignment horizontal="center" vertical="center" wrapText="1"/>
      <protection locked="0"/>
    </xf>
    <xf numFmtId="3" fontId="35" fillId="0" borderId="14" xfId="3" applyNumberFormat="1" applyFont="1" applyFill="1" applyBorder="1" applyAlignment="1">
      <alignment horizontal="center" vertical="center"/>
    </xf>
    <xf numFmtId="1" fontId="35" fillId="2" borderId="5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3" fontId="35" fillId="0" borderId="1" xfId="0" applyNumberFormat="1" applyFont="1" applyBorder="1" applyAlignment="1" applyProtection="1">
      <alignment horizontal="center" vertical="center" wrapText="1"/>
      <protection locked="0"/>
    </xf>
    <xf numFmtId="3" fontId="35" fillId="0" borderId="14" xfId="1" applyNumberFormat="1" applyFont="1" applyBorder="1" applyAlignment="1" applyProtection="1">
      <alignment horizontal="center" vertical="center" wrapText="1"/>
      <protection locked="0"/>
    </xf>
    <xf numFmtId="3" fontId="35" fillId="0" borderId="11" xfId="1" applyNumberFormat="1" applyFont="1" applyBorder="1" applyAlignment="1" applyProtection="1">
      <alignment horizontal="center" vertical="center" wrapText="1"/>
      <protection locked="0"/>
    </xf>
    <xf numFmtId="1" fontId="35" fillId="0" borderId="11" xfId="0" applyNumberFormat="1" applyFont="1" applyBorder="1" applyAlignment="1">
      <alignment horizontal="left" vertical="center"/>
    </xf>
    <xf numFmtId="3" fontId="35" fillId="0" borderId="16" xfId="0" applyNumberFormat="1" applyFont="1" applyBorder="1" applyAlignment="1">
      <alignment horizontal="center" vertical="center"/>
    </xf>
    <xf numFmtId="3" fontId="35" fillId="0" borderId="16" xfId="1" applyNumberFormat="1" applyFont="1" applyBorder="1" applyAlignment="1" applyProtection="1">
      <alignment horizontal="center" vertical="center" wrapText="1"/>
      <protection locked="0"/>
    </xf>
    <xf numFmtId="1" fontId="34" fillId="2" borderId="5" xfId="1" applyNumberFormat="1" applyFont="1" applyFill="1" applyBorder="1" applyAlignment="1" applyProtection="1">
      <alignment horizontal="left" vertical="center" wrapText="1"/>
      <protection locked="0"/>
    </xf>
    <xf numFmtId="3" fontId="3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4" fillId="0" borderId="5" xfId="1" applyNumberFormat="1" applyFont="1" applyBorder="1" applyAlignment="1" applyProtection="1">
      <alignment horizontal="center" vertical="center" wrapText="1"/>
      <protection locked="0"/>
    </xf>
    <xf numFmtId="3" fontId="35" fillId="0" borderId="5" xfId="0" applyNumberFormat="1" applyFont="1" applyBorder="1" applyAlignment="1" applyProtection="1">
      <alignment horizontal="center" vertical="center" wrapText="1"/>
      <protection locked="0"/>
    </xf>
    <xf numFmtId="1" fontId="35" fillId="2" borderId="10" xfId="1" applyNumberFormat="1" applyFont="1" applyFill="1" applyBorder="1" applyAlignment="1" applyProtection="1">
      <alignment horizontal="left" vertical="center" wrapText="1"/>
      <protection locked="0"/>
    </xf>
    <xf numFmtId="164" fontId="34" fillId="0" borderId="5" xfId="7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1" fontId="34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34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4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4" fillId="2" borderId="11" xfId="0" applyNumberFormat="1" applyFont="1" applyFill="1" applyBorder="1" applyAlignment="1" applyProtection="1">
      <alignment horizontal="center" vertical="center"/>
      <protection locked="0"/>
    </xf>
    <xf numFmtId="1" fontId="34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2" fillId="0" borderId="0" xfId="0" applyFont="1" applyAlignment="1">
      <alignment horizontal="right"/>
    </xf>
    <xf numFmtId="0" fontId="16" fillId="0" borderId="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8">
    <cellStyle name="Comma" xfId="7" builtinId="3"/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3</xdr:row>
      <xdr:rowOff>38100</xdr:rowOff>
    </xdr:from>
    <xdr:to>
      <xdr:col>15</xdr:col>
      <xdr:colOff>108781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4486275" y="666750"/>
          <a:ext cx="1937581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40483</xdr:colOff>
      <xdr:row>3</xdr:row>
      <xdr:rowOff>38100</xdr:rowOff>
    </xdr:from>
    <xdr:to>
      <xdr:col>7</xdr:col>
      <xdr:colOff>833440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4355308" y="638175"/>
          <a:ext cx="2755107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8"/>
  <sheetViews>
    <sheetView tabSelected="1" zoomScale="60" zoomScaleNormal="6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R14" sqref="R14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15.75" x14ac:dyDescent="0.25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ht="38.25" customHeight="1" x14ac:dyDescent="0.25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ht="15.75" x14ac:dyDescent="0.25">
      <c r="A4" s="157"/>
      <c r="B4" s="157"/>
      <c r="C4" s="157"/>
      <c r="D4" s="157"/>
      <c r="E4" s="157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1:16" ht="21.75" customHeight="1" x14ac:dyDescent="0.25">
      <c r="A5" s="235" t="s">
        <v>3</v>
      </c>
      <c r="B5" s="235" t="s">
        <v>4</v>
      </c>
      <c r="C5" s="237" t="s">
        <v>5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8" t="s">
        <v>6</v>
      </c>
    </row>
    <row r="6" spans="1:16" ht="33" x14ac:dyDescent="0.25">
      <c r="A6" s="236"/>
      <c r="B6" s="236"/>
      <c r="C6" s="160" t="s">
        <v>7</v>
      </c>
      <c r="D6" s="161" t="s">
        <v>8</v>
      </c>
      <c r="E6" s="160" t="s">
        <v>9</v>
      </c>
      <c r="F6" s="160" t="s">
        <v>10</v>
      </c>
      <c r="G6" s="161" t="s">
        <v>11</v>
      </c>
      <c r="H6" s="161" t="s">
        <v>12</v>
      </c>
      <c r="I6" s="161" t="s">
        <v>13</v>
      </c>
      <c r="J6" s="161" t="s">
        <v>14</v>
      </c>
      <c r="K6" s="161" t="s">
        <v>15</v>
      </c>
      <c r="L6" s="161" t="s">
        <v>16</v>
      </c>
      <c r="M6" s="161" t="s">
        <v>17</v>
      </c>
      <c r="N6" s="161" t="s">
        <v>18</v>
      </c>
      <c r="O6" s="162" t="s">
        <v>19</v>
      </c>
      <c r="P6" s="239"/>
    </row>
    <row r="7" spans="1:16" ht="30" customHeight="1" x14ac:dyDescent="0.25">
      <c r="A7" s="163" t="s">
        <v>20</v>
      </c>
      <c r="B7" s="164" t="s">
        <v>21</v>
      </c>
      <c r="C7" s="165">
        <f t="shared" ref="C7:O7" si="0">SUM(C8:C12)</f>
        <v>437</v>
      </c>
      <c r="D7" s="165">
        <f t="shared" si="0"/>
        <v>317</v>
      </c>
      <c r="E7" s="165">
        <f t="shared" si="0"/>
        <v>285</v>
      </c>
      <c r="F7" s="165">
        <f t="shared" si="0"/>
        <v>363</v>
      </c>
      <c r="G7" s="165">
        <f t="shared" si="0"/>
        <v>502</v>
      </c>
      <c r="H7" s="165">
        <f t="shared" si="0"/>
        <v>543</v>
      </c>
      <c r="I7" s="165">
        <f t="shared" si="0"/>
        <v>384</v>
      </c>
      <c r="J7" s="165">
        <f t="shared" si="0"/>
        <v>299</v>
      </c>
      <c r="K7" s="165">
        <f t="shared" si="0"/>
        <v>254</v>
      </c>
      <c r="L7" s="165">
        <f t="shared" si="0"/>
        <v>526</v>
      </c>
      <c r="M7" s="165">
        <f t="shared" si="0"/>
        <v>212</v>
      </c>
      <c r="N7" s="165">
        <f t="shared" si="0"/>
        <v>200</v>
      </c>
      <c r="O7" s="165">
        <f t="shared" si="0"/>
        <v>26</v>
      </c>
      <c r="P7" s="231">
        <f t="shared" ref="P7:P12" si="1">SUM(C7:O7)</f>
        <v>4348</v>
      </c>
    </row>
    <row r="8" spans="1:16" ht="30" customHeight="1" x14ac:dyDescent="0.25">
      <c r="A8" s="166">
        <v>1</v>
      </c>
      <c r="B8" s="167" t="s">
        <v>22</v>
      </c>
      <c r="C8" s="168">
        <v>16</v>
      </c>
      <c r="D8" s="169">
        <v>3</v>
      </c>
      <c r="E8" s="169">
        <v>190</v>
      </c>
      <c r="F8" s="169">
        <v>68</v>
      </c>
      <c r="G8" s="170">
        <v>15</v>
      </c>
      <c r="H8" s="170">
        <v>93</v>
      </c>
      <c r="I8" s="170">
        <v>11</v>
      </c>
      <c r="J8" s="170">
        <v>182</v>
      </c>
      <c r="K8" s="170">
        <v>122</v>
      </c>
      <c r="L8" s="170">
        <v>452</v>
      </c>
      <c r="M8" s="170">
        <v>32</v>
      </c>
      <c r="N8" s="170">
        <v>75</v>
      </c>
      <c r="O8" s="171">
        <v>2</v>
      </c>
      <c r="P8" s="231">
        <f t="shared" si="1"/>
        <v>1261</v>
      </c>
    </row>
    <row r="9" spans="1:16" ht="30" customHeight="1" x14ac:dyDescent="0.25">
      <c r="A9" s="166">
        <v>2</v>
      </c>
      <c r="B9" s="167" t="s">
        <v>23</v>
      </c>
      <c r="C9" s="172">
        <v>279</v>
      </c>
      <c r="D9" s="173">
        <v>212</v>
      </c>
      <c r="E9" s="173">
        <v>11</v>
      </c>
      <c r="F9" s="173">
        <v>85</v>
      </c>
      <c r="G9" s="174">
        <v>350</v>
      </c>
      <c r="H9" s="174">
        <v>286</v>
      </c>
      <c r="I9" s="174">
        <v>119</v>
      </c>
      <c r="J9" s="174">
        <v>32</v>
      </c>
      <c r="K9" s="174">
        <v>10</v>
      </c>
      <c r="L9" s="174"/>
      <c r="M9" s="174">
        <v>173</v>
      </c>
      <c r="N9" s="174">
        <v>10</v>
      </c>
      <c r="O9" s="175"/>
      <c r="P9" s="231">
        <f t="shared" si="1"/>
        <v>1567</v>
      </c>
    </row>
    <row r="10" spans="1:16" ht="30" customHeight="1" x14ac:dyDescent="0.25">
      <c r="A10" s="166">
        <v>3</v>
      </c>
      <c r="B10" s="167" t="s">
        <v>24</v>
      </c>
      <c r="C10" s="172">
        <v>139</v>
      </c>
      <c r="D10" s="173">
        <v>97</v>
      </c>
      <c r="E10" s="173">
        <v>65</v>
      </c>
      <c r="F10" s="173">
        <v>208</v>
      </c>
      <c r="G10" s="174">
        <v>117</v>
      </c>
      <c r="H10" s="174">
        <v>144</v>
      </c>
      <c r="I10" s="174">
        <v>250</v>
      </c>
      <c r="J10" s="174">
        <v>51</v>
      </c>
      <c r="K10" s="174">
        <v>99</v>
      </c>
      <c r="L10" s="174">
        <v>42</v>
      </c>
      <c r="M10" s="174">
        <v>5</v>
      </c>
      <c r="N10" s="174">
        <v>103</v>
      </c>
      <c r="O10" s="175"/>
      <c r="P10" s="231">
        <f t="shared" si="1"/>
        <v>1320</v>
      </c>
    </row>
    <row r="11" spans="1:16" ht="30" customHeight="1" x14ac:dyDescent="0.25">
      <c r="A11" s="166">
        <v>4</v>
      </c>
      <c r="B11" s="167" t="s">
        <v>25</v>
      </c>
      <c r="C11" s="176">
        <v>2</v>
      </c>
      <c r="D11" s="177"/>
      <c r="E11" s="177">
        <v>6</v>
      </c>
      <c r="F11" s="177"/>
      <c r="G11" s="178">
        <v>16</v>
      </c>
      <c r="H11" s="178">
        <v>1</v>
      </c>
      <c r="I11" s="178"/>
      <c r="J11" s="178">
        <v>3</v>
      </c>
      <c r="K11" s="178"/>
      <c r="L11" s="178">
        <v>2</v>
      </c>
      <c r="M11" s="178">
        <v>1</v>
      </c>
      <c r="N11" s="178">
        <v>1</v>
      </c>
      <c r="O11" s="179"/>
      <c r="P11" s="231">
        <f t="shared" si="1"/>
        <v>32</v>
      </c>
    </row>
    <row r="12" spans="1:16" ht="30" customHeight="1" x14ac:dyDescent="0.25">
      <c r="A12" s="166">
        <v>5</v>
      </c>
      <c r="B12" s="167" t="s">
        <v>26</v>
      </c>
      <c r="C12" s="176">
        <v>1</v>
      </c>
      <c r="D12" s="177">
        <v>5</v>
      </c>
      <c r="E12" s="177">
        <v>13</v>
      </c>
      <c r="F12" s="177">
        <v>2</v>
      </c>
      <c r="G12" s="178">
        <v>4</v>
      </c>
      <c r="H12" s="178">
        <v>19</v>
      </c>
      <c r="I12" s="178">
        <v>4</v>
      </c>
      <c r="J12" s="178">
        <v>31</v>
      </c>
      <c r="K12" s="178">
        <v>23</v>
      </c>
      <c r="L12" s="178">
        <v>30</v>
      </c>
      <c r="M12" s="178">
        <v>1</v>
      </c>
      <c r="N12" s="178">
        <v>11</v>
      </c>
      <c r="O12" s="179">
        <v>24</v>
      </c>
      <c r="P12" s="231">
        <f t="shared" si="1"/>
        <v>168</v>
      </c>
    </row>
    <row r="13" spans="1:16" ht="30" customHeight="1" x14ac:dyDescent="0.25">
      <c r="A13" s="163" t="s">
        <v>27</v>
      </c>
      <c r="B13" s="164" t="s">
        <v>28</v>
      </c>
      <c r="C13" s="165">
        <f t="shared" ref="C13:O13" si="2">SUM(C14:C18)</f>
        <v>472</v>
      </c>
      <c r="D13" s="165">
        <f t="shared" si="2"/>
        <v>388</v>
      </c>
      <c r="E13" s="165">
        <f t="shared" si="2"/>
        <v>647</v>
      </c>
      <c r="F13" s="165">
        <f t="shared" si="2"/>
        <v>530</v>
      </c>
      <c r="G13" s="165">
        <f t="shared" si="2"/>
        <v>564</v>
      </c>
      <c r="H13" s="165">
        <f t="shared" si="2"/>
        <v>532</v>
      </c>
      <c r="I13" s="165">
        <f t="shared" si="2"/>
        <v>568</v>
      </c>
      <c r="J13" s="165">
        <f t="shared" si="2"/>
        <v>395</v>
      </c>
      <c r="K13" s="165">
        <f t="shared" si="2"/>
        <v>420</v>
      </c>
      <c r="L13" s="165">
        <f t="shared" si="2"/>
        <v>152</v>
      </c>
      <c r="M13" s="165">
        <f t="shared" si="2"/>
        <v>220</v>
      </c>
      <c r="N13" s="165">
        <f t="shared" si="2"/>
        <v>173</v>
      </c>
      <c r="O13" s="165">
        <f t="shared" si="2"/>
        <v>25</v>
      </c>
      <c r="P13" s="231">
        <f t="shared" ref="P13:P18" si="3">SUM(C13:O13)</f>
        <v>5086</v>
      </c>
    </row>
    <row r="14" spans="1:16" ht="30" customHeight="1" x14ac:dyDescent="0.25">
      <c r="A14" s="166">
        <v>1</v>
      </c>
      <c r="B14" s="167" t="s">
        <v>22</v>
      </c>
      <c r="C14" s="168">
        <v>10</v>
      </c>
      <c r="D14" s="169">
        <v>3</v>
      </c>
      <c r="E14" s="169">
        <v>504</v>
      </c>
      <c r="F14" s="169">
        <v>124</v>
      </c>
      <c r="G14" s="170">
        <v>17</v>
      </c>
      <c r="H14" s="170">
        <v>184</v>
      </c>
      <c r="I14" s="170">
        <v>5</v>
      </c>
      <c r="J14" s="170">
        <v>245</v>
      </c>
      <c r="K14" s="170">
        <v>203</v>
      </c>
      <c r="L14" s="170">
        <v>137</v>
      </c>
      <c r="M14" s="170">
        <v>24</v>
      </c>
      <c r="N14" s="170">
        <v>41</v>
      </c>
      <c r="O14" s="171"/>
      <c r="P14" s="231">
        <f t="shared" si="3"/>
        <v>1497</v>
      </c>
    </row>
    <row r="15" spans="1:16" ht="30" customHeight="1" x14ac:dyDescent="0.25">
      <c r="A15" s="166">
        <v>2</v>
      </c>
      <c r="B15" s="167" t="s">
        <v>23</v>
      </c>
      <c r="C15" s="172">
        <v>254</v>
      </c>
      <c r="D15" s="173">
        <v>234</v>
      </c>
      <c r="E15" s="173">
        <v>3</v>
      </c>
      <c r="F15" s="173">
        <v>43</v>
      </c>
      <c r="G15" s="174">
        <v>429</v>
      </c>
      <c r="H15" s="174">
        <v>197</v>
      </c>
      <c r="I15" s="174">
        <v>183</v>
      </c>
      <c r="J15" s="174">
        <v>58</v>
      </c>
      <c r="K15" s="174">
        <v>3</v>
      </c>
      <c r="L15" s="174">
        <v>1</v>
      </c>
      <c r="M15" s="174">
        <v>188</v>
      </c>
      <c r="N15" s="174">
        <v>1</v>
      </c>
      <c r="O15" s="175"/>
      <c r="P15" s="231">
        <f t="shared" si="3"/>
        <v>1594</v>
      </c>
    </row>
    <row r="16" spans="1:16" ht="30" customHeight="1" x14ac:dyDescent="0.25">
      <c r="A16" s="166">
        <v>3</v>
      </c>
      <c r="B16" s="167" t="s">
        <v>24</v>
      </c>
      <c r="C16" s="172">
        <v>200</v>
      </c>
      <c r="D16" s="173">
        <v>147</v>
      </c>
      <c r="E16" s="173">
        <v>134</v>
      </c>
      <c r="F16" s="173">
        <v>354</v>
      </c>
      <c r="G16" s="174">
        <v>108</v>
      </c>
      <c r="H16" s="174">
        <v>134</v>
      </c>
      <c r="I16" s="174">
        <v>377</v>
      </c>
      <c r="J16" s="174">
        <v>87</v>
      </c>
      <c r="K16" s="174">
        <v>193</v>
      </c>
      <c r="L16" s="174">
        <v>14</v>
      </c>
      <c r="M16" s="174">
        <v>6</v>
      </c>
      <c r="N16" s="174">
        <v>116</v>
      </c>
      <c r="O16" s="175"/>
      <c r="P16" s="231">
        <f t="shared" si="3"/>
        <v>1870</v>
      </c>
    </row>
    <row r="17" spans="1:16" ht="30" customHeight="1" x14ac:dyDescent="0.25">
      <c r="A17" s="166">
        <v>4</v>
      </c>
      <c r="B17" s="167" t="s">
        <v>25</v>
      </c>
      <c r="C17" s="176">
        <v>6</v>
      </c>
      <c r="D17" s="177">
        <v>2</v>
      </c>
      <c r="E17" s="177"/>
      <c r="F17" s="177"/>
      <c r="G17" s="178">
        <v>1</v>
      </c>
      <c r="H17" s="178"/>
      <c r="I17" s="178">
        <v>2</v>
      </c>
      <c r="J17" s="178">
        <v>1</v>
      </c>
      <c r="K17" s="178">
        <v>1</v>
      </c>
      <c r="L17" s="178"/>
      <c r="M17" s="178">
        <v>2</v>
      </c>
      <c r="N17" s="178">
        <v>1</v>
      </c>
      <c r="O17" s="179"/>
      <c r="P17" s="231">
        <f t="shared" si="3"/>
        <v>16</v>
      </c>
    </row>
    <row r="18" spans="1:16" ht="30" customHeight="1" x14ac:dyDescent="0.25">
      <c r="A18" s="166">
        <v>5</v>
      </c>
      <c r="B18" s="167" t="s">
        <v>26</v>
      </c>
      <c r="C18" s="176">
        <v>2</v>
      </c>
      <c r="D18" s="177">
        <v>2</v>
      </c>
      <c r="E18" s="177">
        <v>6</v>
      </c>
      <c r="F18" s="177">
        <v>9</v>
      </c>
      <c r="G18" s="178">
        <v>9</v>
      </c>
      <c r="H18" s="178">
        <v>17</v>
      </c>
      <c r="I18" s="178">
        <v>1</v>
      </c>
      <c r="J18" s="178">
        <v>4</v>
      </c>
      <c r="K18" s="178">
        <v>20</v>
      </c>
      <c r="L18" s="178"/>
      <c r="M18" s="178"/>
      <c r="N18" s="178">
        <v>14</v>
      </c>
      <c r="O18" s="179">
        <v>25</v>
      </c>
      <c r="P18" s="231">
        <f t="shared" si="3"/>
        <v>109</v>
      </c>
    </row>
    <row r="19" spans="1:16" ht="30" customHeight="1" x14ac:dyDescent="0.25">
      <c r="A19" s="163" t="s">
        <v>29</v>
      </c>
      <c r="B19" s="164" t="s">
        <v>30</v>
      </c>
      <c r="C19" s="165">
        <f t="shared" ref="C19:O19" si="4">SUM(C20:C24)</f>
        <v>395</v>
      </c>
      <c r="D19" s="165">
        <f t="shared" si="4"/>
        <v>72</v>
      </c>
      <c r="E19" s="165">
        <f t="shared" si="4"/>
        <v>18</v>
      </c>
      <c r="F19" s="165">
        <f t="shared" si="4"/>
        <v>0</v>
      </c>
      <c r="G19" s="165">
        <f t="shared" si="4"/>
        <v>19</v>
      </c>
      <c r="H19" s="165">
        <f t="shared" si="4"/>
        <v>21</v>
      </c>
      <c r="I19" s="165">
        <f t="shared" si="4"/>
        <v>82</v>
      </c>
      <c r="J19" s="165">
        <f t="shared" si="4"/>
        <v>31</v>
      </c>
      <c r="K19" s="165">
        <f t="shared" si="4"/>
        <v>10</v>
      </c>
      <c r="L19" s="165">
        <f t="shared" si="4"/>
        <v>1</v>
      </c>
      <c r="M19" s="165">
        <f t="shared" si="4"/>
        <v>0</v>
      </c>
      <c r="N19" s="165">
        <f t="shared" si="4"/>
        <v>0</v>
      </c>
      <c r="O19" s="165">
        <f t="shared" si="4"/>
        <v>91</v>
      </c>
      <c r="P19" s="162">
        <f t="shared" ref="P19:P24" si="5">SUM(C19:O19)</f>
        <v>740</v>
      </c>
    </row>
    <row r="20" spans="1:16" ht="30" customHeight="1" x14ac:dyDescent="0.25">
      <c r="A20" s="166">
        <v>1</v>
      </c>
      <c r="B20" s="167" t="s">
        <v>22</v>
      </c>
      <c r="C20" s="168"/>
      <c r="D20" s="169"/>
      <c r="E20" s="169"/>
      <c r="F20" s="169"/>
      <c r="G20" s="170"/>
      <c r="H20" s="170"/>
      <c r="I20" s="170"/>
      <c r="J20" s="170"/>
      <c r="K20" s="170"/>
      <c r="L20" s="170"/>
      <c r="M20" s="170"/>
      <c r="N20" s="170"/>
      <c r="O20" s="171">
        <v>87</v>
      </c>
      <c r="P20" s="162">
        <f t="shared" si="5"/>
        <v>87</v>
      </c>
    </row>
    <row r="21" spans="1:16" ht="30" customHeight="1" x14ac:dyDescent="0.25">
      <c r="A21" s="166">
        <v>2</v>
      </c>
      <c r="B21" s="167" t="s">
        <v>23</v>
      </c>
      <c r="C21" s="172">
        <v>217</v>
      </c>
      <c r="D21" s="173">
        <v>44</v>
      </c>
      <c r="E21" s="173"/>
      <c r="F21" s="173"/>
      <c r="G21" s="174">
        <v>13</v>
      </c>
      <c r="H21" s="174">
        <v>14</v>
      </c>
      <c r="I21" s="174">
        <v>18</v>
      </c>
      <c r="J21" s="174">
        <v>24</v>
      </c>
      <c r="K21" s="174"/>
      <c r="L21" s="174"/>
      <c r="M21" s="174"/>
      <c r="N21" s="174"/>
      <c r="O21" s="175"/>
      <c r="P21" s="162">
        <f t="shared" si="5"/>
        <v>330</v>
      </c>
    </row>
    <row r="22" spans="1:16" ht="30" customHeight="1" x14ac:dyDescent="0.25">
      <c r="A22" s="166">
        <v>3</v>
      </c>
      <c r="B22" s="167" t="s">
        <v>24</v>
      </c>
      <c r="C22" s="172">
        <v>178</v>
      </c>
      <c r="D22" s="173">
        <v>28</v>
      </c>
      <c r="E22" s="173">
        <v>18</v>
      </c>
      <c r="F22" s="173"/>
      <c r="G22" s="174">
        <v>6</v>
      </c>
      <c r="H22" s="174">
        <v>7</v>
      </c>
      <c r="I22" s="174">
        <v>64</v>
      </c>
      <c r="J22" s="174">
        <v>7</v>
      </c>
      <c r="K22" s="174">
        <v>10</v>
      </c>
      <c r="L22" s="174">
        <v>1</v>
      </c>
      <c r="M22" s="174"/>
      <c r="N22" s="174"/>
      <c r="O22" s="175"/>
      <c r="P22" s="162">
        <f t="shared" si="5"/>
        <v>319</v>
      </c>
    </row>
    <row r="23" spans="1:16" ht="30" customHeight="1" x14ac:dyDescent="0.25">
      <c r="A23" s="166">
        <v>4</v>
      </c>
      <c r="B23" s="167" t="s">
        <v>25</v>
      </c>
      <c r="C23" s="176"/>
      <c r="D23" s="177"/>
      <c r="E23" s="177"/>
      <c r="F23" s="177"/>
      <c r="G23" s="178"/>
      <c r="H23" s="178"/>
      <c r="I23" s="178"/>
      <c r="J23" s="178"/>
      <c r="K23" s="178"/>
      <c r="L23" s="178"/>
      <c r="M23" s="178"/>
      <c r="N23" s="178"/>
      <c r="O23" s="179"/>
      <c r="P23" s="162">
        <f t="shared" si="5"/>
        <v>0</v>
      </c>
    </row>
    <row r="24" spans="1:16" ht="30" customHeight="1" x14ac:dyDescent="0.25">
      <c r="A24" s="166">
        <v>5</v>
      </c>
      <c r="B24" s="167" t="s">
        <v>26</v>
      </c>
      <c r="C24" s="176"/>
      <c r="D24" s="177"/>
      <c r="E24" s="177"/>
      <c r="F24" s="177"/>
      <c r="G24" s="178"/>
      <c r="H24" s="178"/>
      <c r="I24" s="178"/>
      <c r="J24" s="178"/>
      <c r="K24" s="178"/>
      <c r="L24" s="178"/>
      <c r="M24" s="178"/>
      <c r="N24" s="178"/>
      <c r="O24" s="179">
        <v>4</v>
      </c>
      <c r="P24" s="162">
        <f t="shared" si="5"/>
        <v>4</v>
      </c>
    </row>
    <row r="25" spans="1:16" ht="30" customHeight="1" x14ac:dyDescent="0.25">
      <c r="A25" s="180" t="s">
        <v>31</v>
      </c>
      <c r="B25" s="181" t="s">
        <v>32</v>
      </c>
      <c r="C25" s="182"/>
      <c r="D25" s="183"/>
      <c r="E25" s="182"/>
      <c r="F25" s="182"/>
      <c r="G25" s="184"/>
      <c r="H25" s="184"/>
      <c r="I25" s="184"/>
      <c r="J25" s="184"/>
      <c r="K25" s="184"/>
      <c r="L25" s="184"/>
      <c r="M25" s="184"/>
      <c r="N25" s="184"/>
      <c r="O25" s="185"/>
      <c r="P25" s="186"/>
    </row>
    <row r="26" spans="1:16" ht="30" customHeight="1" x14ac:dyDescent="0.25">
      <c r="A26" s="187">
        <v>1</v>
      </c>
      <c r="B26" s="188" t="s">
        <v>33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90"/>
      <c r="P26" s="191"/>
    </row>
    <row r="27" spans="1:16" ht="30" customHeight="1" x14ac:dyDescent="0.25">
      <c r="A27" s="192" t="s">
        <v>34</v>
      </c>
      <c r="B27" s="193" t="s">
        <v>35</v>
      </c>
      <c r="C27" s="194">
        <v>50</v>
      </c>
      <c r="D27" s="194">
        <v>53</v>
      </c>
      <c r="E27" s="194">
        <v>115</v>
      </c>
      <c r="F27" s="194">
        <v>82</v>
      </c>
      <c r="G27" s="194">
        <v>54</v>
      </c>
      <c r="H27" s="194">
        <v>50</v>
      </c>
      <c r="I27" s="194">
        <v>43</v>
      </c>
      <c r="J27" s="194">
        <v>24</v>
      </c>
      <c r="K27" s="194">
        <v>141</v>
      </c>
      <c r="L27" s="194">
        <v>0</v>
      </c>
      <c r="M27" s="194">
        <v>31</v>
      </c>
      <c r="N27" s="194">
        <v>7</v>
      </c>
      <c r="O27" s="195"/>
      <c r="P27" s="196">
        <f>SUM(C27:N27)</f>
        <v>650</v>
      </c>
    </row>
    <row r="28" spans="1:16" ht="30" customHeight="1" x14ac:dyDescent="0.25">
      <c r="A28" s="192" t="s">
        <v>36</v>
      </c>
      <c r="B28" s="193" t="s">
        <v>37</v>
      </c>
      <c r="C28" s="194">
        <v>420</v>
      </c>
      <c r="D28" s="194">
        <v>225</v>
      </c>
      <c r="E28" s="194">
        <v>560</v>
      </c>
      <c r="F28" s="194">
        <v>3906</v>
      </c>
      <c r="G28" s="194">
        <v>272</v>
      </c>
      <c r="H28" s="194">
        <v>899</v>
      </c>
      <c r="I28" s="194">
        <v>248</v>
      </c>
      <c r="J28" s="194">
        <v>619</v>
      </c>
      <c r="K28" s="194">
        <v>804</v>
      </c>
      <c r="L28" s="194">
        <v>51</v>
      </c>
      <c r="M28" s="194">
        <v>277</v>
      </c>
      <c r="N28" s="194">
        <v>576</v>
      </c>
      <c r="O28" s="197"/>
      <c r="P28" s="196">
        <f>SUM(C28:N28)</f>
        <v>8857</v>
      </c>
    </row>
    <row r="29" spans="1:16" ht="30" customHeight="1" x14ac:dyDescent="0.25">
      <c r="A29" s="192" t="s">
        <v>38</v>
      </c>
      <c r="B29" s="193" t="s">
        <v>39</v>
      </c>
      <c r="C29" s="194">
        <v>4941</v>
      </c>
      <c r="D29" s="194">
        <v>3520</v>
      </c>
      <c r="E29" s="194">
        <v>2557</v>
      </c>
      <c r="F29" s="194">
        <v>4623</v>
      </c>
      <c r="G29" s="194">
        <v>3945</v>
      </c>
      <c r="H29" s="194">
        <v>3531</v>
      </c>
      <c r="I29" s="194">
        <v>2276</v>
      </c>
      <c r="J29" s="194">
        <v>2563</v>
      </c>
      <c r="K29" s="194">
        <v>3792</v>
      </c>
      <c r="L29" s="194">
        <v>1055</v>
      </c>
      <c r="M29" s="194">
        <v>2651</v>
      </c>
      <c r="N29" s="194">
        <v>2067</v>
      </c>
      <c r="O29" s="197"/>
      <c r="P29" s="196">
        <f>SUM(C29:N29)</f>
        <v>37521</v>
      </c>
    </row>
    <row r="30" spans="1:16" ht="30" customHeight="1" x14ac:dyDescent="0.25">
      <c r="A30" s="187">
        <v>2</v>
      </c>
      <c r="B30" s="188" t="s">
        <v>40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8"/>
      <c r="P30" s="199"/>
    </row>
    <row r="31" spans="1:16" ht="30" customHeight="1" x14ac:dyDescent="0.25">
      <c r="A31" s="192" t="s">
        <v>41</v>
      </c>
      <c r="B31" s="193" t="s">
        <v>35</v>
      </c>
      <c r="C31" s="194">
        <v>0</v>
      </c>
      <c r="D31" s="194">
        <v>0</v>
      </c>
      <c r="E31" s="194">
        <v>5</v>
      </c>
      <c r="F31" s="194">
        <v>0</v>
      </c>
      <c r="G31" s="194">
        <v>0</v>
      </c>
      <c r="H31" s="194">
        <v>0</v>
      </c>
      <c r="I31" s="194">
        <v>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8"/>
      <c r="P31" s="196">
        <f>SUM(C31:N31)</f>
        <v>5</v>
      </c>
    </row>
    <row r="32" spans="1:16" ht="30" customHeight="1" x14ac:dyDescent="0.25">
      <c r="A32" s="192" t="s">
        <v>42</v>
      </c>
      <c r="B32" s="193" t="s">
        <v>37</v>
      </c>
      <c r="C32" s="194">
        <v>0</v>
      </c>
      <c r="D32" s="194">
        <v>0</v>
      </c>
      <c r="E32" s="194">
        <v>5</v>
      </c>
      <c r="F32" s="194">
        <v>649</v>
      </c>
      <c r="G32" s="194">
        <v>0</v>
      </c>
      <c r="H32" s="194">
        <v>155</v>
      </c>
      <c r="I32" s="194">
        <v>242</v>
      </c>
      <c r="J32" s="194">
        <v>7</v>
      </c>
      <c r="K32" s="194">
        <v>0</v>
      </c>
      <c r="L32" s="194">
        <v>0</v>
      </c>
      <c r="M32" s="194">
        <v>0</v>
      </c>
      <c r="N32" s="194">
        <v>0</v>
      </c>
      <c r="O32" s="198"/>
      <c r="P32" s="196">
        <f>SUM(C32:N32)</f>
        <v>1058</v>
      </c>
    </row>
    <row r="33" spans="1:16" ht="30" customHeight="1" x14ac:dyDescent="0.25">
      <c r="A33" s="192" t="s">
        <v>43</v>
      </c>
      <c r="B33" s="193" t="s">
        <v>39</v>
      </c>
      <c r="C33" s="194">
        <v>1119</v>
      </c>
      <c r="D33" s="194">
        <v>2883</v>
      </c>
      <c r="E33" s="194">
        <v>3243</v>
      </c>
      <c r="F33" s="194">
        <v>2745</v>
      </c>
      <c r="G33" s="194">
        <v>2038</v>
      </c>
      <c r="H33" s="194">
        <v>3731</v>
      </c>
      <c r="I33" s="194">
        <v>1372</v>
      </c>
      <c r="J33" s="194">
        <v>1891</v>
      </c>
      <c r="K33" s="194">
        <v>697</v>
      </c>
      <c r="L33" s="194">
        <v>1254</v>
      </c>
      <c r="M33" s="194">
        <v>2822</v>
      </c>
      <c r="N33" s="194">
        <v>1454</v>
      </c>
      <c r="O33" s="198"/>
      <c r="P33" s="196">
        <f>SUM(C33:N33)</f>
        <v>25249</v>
      </c>
    </row>
    <row r="34" spans="1:16" ht="30" customHeight="1" x14ac:dyDescent="0.25">
      <c r="A34" s="180" t="s">
        <v>44</v>
      </c>
      <c r="B34" s="200" t="s">
        <v>45</v>
      </c>
      <c r="C34" s="201"/>
      <c r="D34" s="202"/>
      <c r="E34" s="203"/>
      <c r="F34" s="203"/>
      <c r="G34" s="197"/>
      <c r="H34" s="197"/>
      <c r="I34" s="197"/>
      <c r="J34" s="197"/>
      <c r="K34" s="197"/>
      <c r="L34" s="197"/>
      <c r="M34" s="197"/>
      <c r="N34" s="197"/>
      <c r="O34" s="204"/>
      <c r="P34" s="162">
        <f>SUM(P35:P38)</f>
        <v>143</v>
      </c>
    </row>
    <row r="35" spans="1:16" ht="30" customHeight="1" x14ac:dyDescent="0.25">
      <c r="A35" s="205">
        <v>1</v>
      </c>
      <c r="B35" s="206" t="s">
        <v>46</v>
      </c>
      <c r="C35" s="207"/>
      <c r="D35" s="208">
        <v>3</v>
      </c>
      <c r="E35" s="209">
        <v>10</v>
      </c>
      <c r="F35" s="209"/>
      <c r="G35" s="209">
        <v>2</v>
      </c>
      <c r="H35" s="209">
        <v>4</v>
      </c>
      <c r="I35" s="209"/>
      <c r="J35" s="209"/>
      <c r="K35" s="209">
        <v>6</v>
      </c>
      <c r="L35" s="209"/>
      <c r="M35" s="209"/>
      <c r="N35" s="209">
        <v>2</v>
      </c>
      <c r="O35" s="210"/>
      <c r="P35" s="211">
        <f>SUM(C35:O35)</f>
        <v>27</v>
      </c>
    </row>
    <row r="36" spans="1:16" ht="30" customHeight="1" x14ac:dyDescent="0.25">
      <c r="A36" s="205">
        <v>2</v>
      </c>
      <c r="B36" s="206" t="s">
        <v>47</v>
      </c>
      <c r="C36" s="212">
        <v>4</v>
      </c>
      <c r="D36" s="213">
        <v>4</v>
      </c>
      <c r="E36" s="209">
        <v>3</v>
      </c>
      <c r="F36" s="209">
        <v>7</v>
      </c>
      <c r="G36" s="209">
        <v>10</v>
      </c>
      <c r="H36" s="209">
        <v>13</v>
      </c>
      <c r="I36" s="209">
        <v>1</v>
      </c>
      <c r="J36" s="209">
        <v>9</v>
      </c>
      <c r="K36" s="209">
        <v>4</v>
      </c>
      <c r="L36" s="209">
        <v>7</v>
      </c>
      <c r="M36" s="209">
        <v>10</v>
      </c>
      <c r="N36" s="209">
        <v>4</v>
      </c>
      <c r="O36" s="210"/>
      <c r="P36" s="211">
        <f>SUM(C36:O36)</f>
        <v>76</v>
      </c>
    </row>
    <row r="37" spans="1:16" ht="30" customHeight="1" x14ac:dyDescent="0.25">
      <c r="A37" s="214">
        <v>3</v>
      </c>
      <c r="B37" s="215" t="s">
        <v>48</v>
      </c>
      <c r="C37" s="216">
        <v>5</v>
      </c>
      <c r="D37" s="213">
        <v>4</v>
      </c>
      <c r="E37" s="209"/>
      <c r="F37" s="217">
        <v>4</v>
      </c>
      <c r="G37" s="209">
        <v>3</v>
      </c>
      <c r="H37" s="209">
        <v>1</v>
      </c>
      <c r="I37" s="209">
        <v>12</v>
      </c>
      <c r="J37" s="209">
        <v>4</v>
      </c>
      <c r="K37" s="209">
        <v>2</v>
      </c>
      <c r="L37" s="209"/>
      <c r="M37" s="209"/>
      <c r="N37" s="209">
        <v>3</v>
      </c>
      <c r="O37" s="210"/>
      <c r="P37" s="211">
        <f>SUM(C37:O37)</f>
        <v>38</v>
      </c>
    </row>
    <row r="38" spans="1:16" ht="30" customHeight="1" x14ac:dyDescent="0.25">
      <c r="A38" s="218">
        <v>4</v>
      </c>
      <c r="B38" s="219" t="s">
        <v>49</v>
      </c>
      <c r="C38" s="213"/>
      <c r="D38" s="213">
        <v>1</v>
      </c>
      <c r="E38" s="209"/>
      <c r="F38" s="209">
        <v>1</v>
      </c>
      <c r="G38" s="209"/>
      <c r="H38" s="209"/>
      <c r="I38" s="209"/>
      <c r="J38" s="209"/>
      <c r="K38" s="209"/>
      <c r="L38" s="209"/>
      <c r="M38" s="209"/>
      <c r="N38" s="209"/>
      <c r="O38" s="210"/>
      <c r="P38" s="211">
        <f>SUM(C38:O38)</f>
        <v>2</v>
      </c>
    </row>
    <row r="39" spans="1:16" ht="30" customHeight="1" x14ac:dyDescent="0.25">
      <c r="A39" s="160" t="s">
        <v>50</v>
      </c>
      <c r="B39" s="200" t="s">
        <v>51</v>
      </c>
      <c r="C39" s="213"/>
      <c r="D39" s="220"/>
      <c r="E39" s="221"/>
      <c r="F39" s="222"/>
      <c r="G39" s="195"/>
      <c r="H39" s="195"/>
      <c r="I39" s="195"/>
      <c r="J39" s="195"/>
      <c r="K39" s="195"/>
      <c r="L39" s="195"/>
      <c r="M39" s="195"/>
      <c r="N39" s="195"/>
      <c r="O39" s="198"/>
      <c r="P39" s="162">
        <f>SUM(P40:P43)</f>
        <v>698</v>
      </c>
    </row>
    <row r="40" spans="1:16" ht="30" customHeight="1" x14ac:dyDescent="0.25">
      <c r="A40" s="205">
        <v>1</v>
      </c>
      <c r="B40" s="223" t="s">
        <v>46</v>
      </c>
      <c r="C40" s="207">
        <v>8</v>
      </c>
      <c r="D40" s="208">
        <v>49</v>
      </c>
      <c r="E40" s="224">
        <v>51</v>
      </c>
      <c r="F40" s="224">
        <v>0</v>
      </c>
      <c r="G40" s="224">
        <v>15</v>
      </c>
      <c r="H40" s="224">
        <v>55</v>
      </c>
      <c r="I40" s="224">
        <v>4</v>
      </c>
      <c r="J40" s="224"/>
      <c r="K40" s="224">
        <v>28</v>
      </c>
      <c r="L40" s="224"/>
      <c r="M40" s="224"/>
      <c r="N40" s="224">
        <v>15</v>
      </c>
      <c r="O40" s="210"/>
      <c r="P40" s="211">
        <f>SUM(C40:O40)</f>
        <v>225</v>
      </c>
    </row>
    <row r="41" spans="1:16" ht="30" customHeight="1" x14ac:dyDescent="0.25">
      <c r="A41" s="205">
        <v>2</v>
      </c>
      <c r="B41" s="206" t="s">
        <v>47</v>
      </c>
      <c r="C41" s="209">
        <v>5</v>
      </c>
      <c r="D41" s="213">
        <v>21</v>
      </c>
      <c r="E41" s="209">
        <v>15</v>
      </c>
      <c r="F41" s="209">
        <v>17</v>
      </c>
      <c r="G41" s="209">
        <v>41</v>
      </c>
      <c r="H41" s="209">
        <v>23</v>
      </c>
      <c r="I41" s="209">
        <v>10</v>
      </c>
      <c r="J41" s="209">
        <v>45</v>
      </c>
      <c r="K41" s="209">
        <v>19</v>
      </c>
      <c r="L41" s="209">
        <v>33</v>
      </c>
      <c r="M41" s="209">
        <v>41</v>
      </c>
      <c r="N41" s="209">
        <v>12</v>
      </c>
      <c r="O41" s="210"/>
      <c r="P41" s="211">
        <f>SUM(C41:O41)</f>
        <v>282</v>
      </c>
    </row>
    <row r="42" spans="1:16" ht="30" customHeight="1" x14ac:dyDescent="0.25">
      <c r="A42" s="214">
        <v>3</v>
      </c>
      <c r="B42" s="215" t="s">
        <v>48</v>
      </c>
      <c r="C42" s="225">
        <v>24</v>
      </c>
      <c r="D42" s="213">
        <v>5</v>
      </c>
      <c r="E42" s="209"/>
      <c r="F42" s="217">
        <v>29</v>
      </c>
      <c r="G42" s="209">
        <v>11</v>
      </c>
      <c r="H42" s="209">
        <v>11</v>
      </c>
      <c r="I42" s="209">
        <v>48</v>
      </c>
      <c r="J42" s="209">
        <v>7</v>
      </c>
      <c r="K42" s="209">
        <v>11</v>
      </c>
      <c r="L42" s="209"/>
      <c r="M42" s="209"/>
      <c r="N42" s="209">
        <v>10</v>
      </c>
      <c r="O42" s="210"/>
      <c r="P42" s="211">
        <f>SUM(C42:O42)</f>
        <v>156</v>
      </c>
    </row>
    <row r="43" spans="1:16" ht="30" customHeight="1" x14ac:dyDescent="0.25">
      <c r="A43" s="218">
        <v>4</v>
      </c>
      <c r="B43" s="219" t="s">
        <v>49</v>
      </c>
      <c r="C43" s="203"/>
      <c r="D43" s="209">
        <v>2</v>
      </c>
      <c r="E43" s="209"/>
      <c r="F43" s="209">
        <v>25</v>
      </c>
      <c r="G43" s="209">
        <v>2</v>
      </c>
      <c r="H43" s="209">
        <v>2</v>
      </c>
      <c r="I43" s="209"/>
      <c r="J43" s="209">
        <v>3</v>
      </c>
      <c r="K43" s="209"/>
      <c r="L43" s="209"/>
      <c r="M43" s="209"/>
      <c r="N43" s="209">
        <v>1</v>
      </c>
      <c r="O43" s="210"/>
      <c r="P43" s="211">
        <f>SUM(C43:O43)</f>
        <v>35</v>
      </c>
    </row>
    <row r="44" spans="1:16" ht="30" customHeight="1" x14ac:dyDescent="0.25">
      <c r="A44" s="160" t="s">
        <v>52</v>
      </c>
      <c r="B44" s="226" t="s">
        <v>53</v>
      </c>
      <c r="C44" s="210"/>
      <c r="D44" s="227"/>
      <c r="E44" s="203"/>
      <c r="F44" s="203"/>
      <c r="G44" s="203"/>
      <c r="H44" s="203"/>
      <c r="I44" s="203"/>
      <c r="J44" s="203"/>
      <c r="K44" s="203"/>
      <c r="L44" s="227"/>
      <c r="M44" s="203"/>
      <c r="N44" s="227"/>
      <c r="O44" s="203"/>
      <c r="P44" s="228">
        <f>P45+P47</f>
        <v>528</v>
      </c>
    </row>
    <row r="45" spans="1:16" ht="30" customHeight="1" x14ac:dyDescent="0.25">
      <c r="A45" s="192">
        <v>1</v>
      </c>
      <c r="B45" s="193" t="s">
        <v>54</v>
      </c>
      <c r="C45" s="203">
        <v>0</v>
      </c>
      <c r="D45" s="229">
        <v>11</v>
      </c>
      <c r="E45" s="203">
        <v>3</v>
      </c>
      <c r="F45" s="203">
        <v>2</v>
      </c>
      <c r="G45" s="197">
        <v>38</v>
      </c>
      <c r="H45" s="197">
        <v>18</v>
      </c>
      <c r="I45" s="197">
        <v>2</v>
      </c>
      <c r="J45" s="197">
        <v>0</v>
      </c>
      <c r="K45" s="197">
        <v>0</v>
      </c>
      <c r="L45" s="197">
        <v>4</v>
      </c>
      <c r="M45" s="197">
        <v>7</v>
      </c>
      <c r="N45" s="197">
        <v>0</v>
      </c>
      <c r="O45" s="197"/>
      <c r="P45" s="196">
        <f t="shared" ref="P45:P48" si="6">SUM(C45:N45)</f>
        <v>85</v>
      </c>
    </row>
    <row r="46" spans="1:16" ht="30" customHeight="1" x14ac:dyDescent="0.25">
      <c r="A46" s="192">
        <v>2</v>
      </c>
      <c r="B46" s="230" t="s">
        <v>35</v>
      </c>
      <c r="C46" s="210">
        <v>0</v>
      </c>
      <c r="D46" s="210">
        <v>0</v>
      </c>
      <c r="E46" s="210">
        <v>0</v>
      </c>
      <c r="F46" s="210">
        <v>0</v>
      </c>
      <c r="G46" s="210">
        <v>4</v>
      </c>
      <c r="H46" s="210">
        <v>0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197"/>
      <c r="P46" s="196">
        <f t="shared" si="6"/>
        <v>4</v>
      </c>
    </row>
    <row r="47" spans="1:16" ht="30" customHeight="1" x14ac:dyDescent="0.25">
      <c r="A47" s="192">
        <v>3</v>
      </c>
      <c r="B47" s="193" t="s">
        <v>55</v>
      </c>
      <c r="C47" s="210">
        <v>49</v>
      </c>
      <c r="D47" s="229">
        <v>99</v>
      </c>
      <c r="E47" s="203">
        <v>15</v>
      </c>
      <c r="F47" s="203">
        <v>24</v>
      </c>
      <c r="G47" s="197">
        <v>134</v>
      </c>
      <c r="H47" s="197">
        <v>17</v>
      </c>
      <c r="I47" s="197">
        <v>22</v>
      </c>
      <c r="J47" s="197">
        <v>25</v>
      </c>
      <c r="K47" s="197">
        <v>19</v>
      </c>
      <c r="L47" s="197">
        <v>5</v>
      </c>
      <c r="M47" s="197">
        <v>27</v>
      </c>
      <c r="N47" s="197">
        <v>7</v>
      </c>
      <c r="O47" s="197"/>
      <c r="P47" s="196">
        <f t="shared" si="6"/>
        <v>443</v>
      </c>
    </row>
    <row r="48" spans="1:16" ht="30" customHeight="1" x14ac:dyDescent="0.25">
      <c r="A48" s="192">
        <v>4</v>
      </c>
      <c r="B48" s="193" t="s">
        <v>35</v>
      </c>
      <c r="C48" s="210">
        <v>3</v>
      </c>
      <c r="D48" s="210">
        <v>0</v>
      </c>
      <c r="E48" s="210">
        <v>0</v>
      </c>
      <c r="F48" s="210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210">
        <v>0</v>
      </c>
      <c r="M48" s="210">
        <v>5</v>
      </c>
      <c r="N48" s="210">
        <v>0</v>
      </c>
      <c r="O48" s="197"/>
      <c r="P48" s="196">
        <f t="shared" si="6"/>
        <v>8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8" sqref="C8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242" t="s">
        <v>56</v>
      </c>
      <c r="B1" s="242"/>
      <c r="C1" s="242"/>
      <c r="D1" s="242"/>
      <c r="E1" s="242"/>
    </row>
    <row r="2" spans="1:5" ht="25.5" customHeight="1" x14ac:dyDescent="0.25">
      <c r="A2" s="243" t="s">
        <v>57</v>
      </c>
      <c r="B2" s="243"/>
      <c r="C2" s="243"/>
      <c r="D2" s="243"/>
      <c r="E2" s="243"/>
    </row>
    <row r="3" spans="1:5" ht="29.25" customHeight="1" x14ac:dyDescent="0.25">
      <c r="A3" s="244" t="s">
        <v>2</v>
      </c>
      <c r="B3" s="244"/>
      <c r="C3" s="244"/>
      <c r="D3" s="244"/>
      <c r="E3" s="244"/>
    </row>
    <row r="4" spans="1:5" ht="25.5" customHeight="1" x14ac:dyDescent="0.25">
      <c r="A4" s="245"/>
      <c r="B4" s="245"/>
      <c r="C4" s="5"/>
      <c r="D4" s="5"/>
      <c r="E4" s="94" t="s">
        <v>58</v>
      </c>
    </row>
    <row r="5" spans="1:5" ht="30" customHeight="1" x14ac:dyDescent="0.25">
      <c r="A5" s="246" t="s">
        <v>59</v>
      </c>
      <c r="B5" s="246" t="s">
        <v>60</v>
      </c>
      <c r="C5" s="240" t="s">
        <v>35</v>
      </c>
      <c r="D5" s="241"/>
      <c r="E5" s="247"/>
    </row>
    <row r="6" spans="1:5" ht="30" customHeight="1" x14ac:dyDescent="0.25">
      <c r="A6" s="246"/>
      <c r="B6" s="246"/>
      <c r="C6" s="95" t="s">
        <v>61</v>
      </c>
      <c r="D6" s="95" t="s">
        <v>62</v>
      </c>
      <c r="E6" s="95" t="s">
        <v>37</v>
      </c>
    </row>
    <row r="7" spans="1:5" ht="30" customHeight="1" x14ac:dyDescent="0.25">
      <c r="A7" s="96">
        <v>1</v>
      </c>
      <c r="B7" s="97" t="s">
        <v>63</v>
      </c>
      <c r="C7" s="88">
        <v>740</v>
      </c>
      <c r="D7" s="88">
        <v>561</v>
      </c>
      <c r="E7" s="88">
        <v>8623</v>
      </c>
    </row>
    <row r="8" spans="1:5" ht="30" customHeight="1" x14ac:dyDescent="0.25">
      <c r="A8" s="96">
        <v>2</v>
      </c>
      <c r="B8" s="97" t="s">
        <v>64</v>
      </c>
      <c r="C8" s="88">
        <v>6</v>
      </c>
      <c r="D8" s="88">
        <v>6</v>
      </c>
      <c r="E8" s="88">
        <v>58</v>
      </c>
    </row>
    <row r="9" spans="1:5" ht="30" customHeight="1" x14ac:dyDescent="0.25">
      <c r="A9" s="96">
        <v>3</v>
      </c>
      <c r="B9" s="98" t="s">
        <v>65</v>
      </c>
      <c r="C9" s="88">
        <v>761</v>
      </c>
      <c r="D9" s="88">
        <v>321</v>
      </c>
      <c r="E9" s="88">
        <v>10.647</v>
      </c>
    </row>
    <row r="10" spans="1:5" ht="30" customHeight="1" x14ac:dyDescent="0.25">
      <c r="A10" s="240" t="s">
        <v>6</v>
      </c>
      <c r="B10" s="241"/>
      <c r="C10" s="99">
        <f>SUM(C7:C9)</f>
        <v>1507</v>
      </c>
      <c r="D10" s="99">
        <f t="shared" ref="D10:E10" si="0">SUM(D7:D9)</f>
        <v>888</v>
      </c>
      <c r="E10" s="99">
        <f t="shared" si="0"/>
        <v>8691.6470000000008</v>
      </c>
    </row>
    <row r="12" spans="1:5" ht="15.75" x14ac:dyDescent="0.25">
      <c r="B12" s="28"/>
      <c r="C12" s="29"/>
      <c r="D12" s="29"/>
      <c r="E12" s="29"/>
    </row>
    <row r="13" spans="1:5" x14ac:dyDescent="0.25">
      <c r="C13" s="14"/>
      <c r="D13" s="14"/>
      <c r="E13" s="14"/>
    </row>
    <row r="14" spans="1:5" ht="15.75" x14ac:dyDescent="0.25">
      <c r="C14" s="30"/>
      <c r="D14" s="30"/>
      <c r="E14" s="14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Normal="100" workbookViewId="0">
      <selection activeCell="D12" sqref="D12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248" t="s">
        <v>66</v>
      </c>
      <c r="B1" s="248"/>
      <c r="C1" s="248"/>
      <c r="D1" s="248"/>
      <c r="E1" s="248"/>
      <c r="F1" s="248"/>
      <c r="G1" s="248"/>
    </row>
    <row r="2" spans="1:7" ht="36.75" customHeight="1" x14ac:dyDescent="0.3">
      <c r="A2" s="253" t="s">
        <v>67</v>
      </c>
      <c r="B2" s="253"/>
      <c r="C2" s="253"/>
      <c r="D2" s="253"/>
      <c r="E2" s="253"/>
      <c r="F2" s="253"/>
      <c r="G2" s="253"/>
    </row>
    <row r="3" spans="1:7" ht="32.25" customHeight="1" x14ac:dyDescent="0.3">
      <c r="A3" s="252" t="s">
        <v>2</v>
      </c>
      <c r="B3" s="252"/>
      <c r="C3" s="252"/>
      <c r="D3" s="252"/>
      <c r="E3" s="252"/>
      <c r="F3" s="252"/>
      <c r="G3" s="252"/>
    </row>
    <row r="4" spans="1:7" ht="27" customHeight="1" x14ac:dyDescent="0.35">
      <c r="A4" s="125"/>
      <c r="B4" s="126"/>
      <c r="C4" s="125"/>
      <c r="D4" s="125"/>
      <c r="E4" s="249" t="s">
        <v>68</v>
      </c>
      <c r="F4" s="249"/>
      <c r="G4" s="249"/>
    </row>
    <row r="5" spans="1:7" ht="39.75" customHeight="1" x14ac:dyDescent="0.3">
      <c r="A5" s="250" t="s">
        <v>3</v>
      </c>
      <c r="B5" s="251" t="s">
        <v>69</v>
      </c>
      <c r="C5" s="254" t="s">
        <v>70</v>
      </c>
      <c r="D5" s="254"/>
      <c r="E5" s="254"/>
      <c r="F5" s="255" t="s">
        <v>71</v>
      </c>
      <c r="G5" s="255"/>
    </row>
    <row r="6" spans="1:7" ht="42" customHeight="1" x14ac:dyDescent="0.3">
      <c r="A6" s="250"/>
      <c r="B6" s="251"/>
      <c r="C6" s="127" t="s">
        <v>72</v>
      </c>
      <c r="D6" s="127" t="s">
        <v>73</v>
      </c>
      <c r="E6" s="127" t="s">
        <v>74</v>
      </c>
      <c r="F6" s="127" t="s">
        <v>75</v>
      </c>
      <c r="G6" s="128" t="s">
        <v>76</v>
      </c>
    </row>
    <row r="7" spans="1:7" ht="21.95" customHeight="1" x14ac:dyDescent="0.3">
      <c r="A7" s="129" t="s">
        <v>20</v>
      </c>
      <c r="B7" s="130" t="s">
        <v>25</v>
      </c>
      <c r="C7" s="131">
        <f>SUM(C8:C26)</f>
        <v>3352</v>
      </c>
      <c r="D7" s="131">
        <f>SUM(D8:D26)</f>
        <v>2051</v>
      </c>
      <c r="E7" s="131">
        <f t="shared" ref="E7" si="0">C7-D7</f>
        <v>1301</v>
      </c>
      <c r="F7" s="131">
        <f>SUM(F8:F26)</f>
        <v>192</v>
      </c>
      <c r="G7" s="131">
        <f>SUM(G8:G26)</f>
        <v>379</v>
      </c>
    </row>
    <row r="8" spans="1:7" ht="21.95" customHeight="1" x14ac:dyDescent="0.3">
      <c r="A8" s="132">
        <v>1</v>
      </c>
      <c r="B8" s="133" t="s">
        <v>77</v>
      </c>
      <c r="C8" s="134">
        <v>160</v>
      </c>
      <c r="D8" s="124">
        <v>208</v>
      </c>
      <c r="E8" s="135">
        <f t="shared" ref="E8:E26" si="1">C8-D8</f>
        <v>-48</v>
      </c>
      <c r="F8" s="136">
        <v>64</v>
      </c>
      <c r="G8" s="136">
        <v>145</v>
      </c>
    </row>
    <row r="9" spans="1:7" ht="21.95" customHeight="1" x14ac:dyDescent="0.3">
      <c r="A9" s="132">
        <v>2</v>
      </c>
      <c r="B9" s="133" t="s">
        <v>78</v>
      </c>
      <c r="C9" s="134">
        <v>100</v>
      </c>
      <c r="D9" s="124">
        <v>90</v>
      </c>
      <c r="E9" s="135">
        <f t="shared" si="1"/>
        <v>10</v>
      </c>
      <c r="F9" s="124">
        <v>19</v>
      </c>
      <c r="G9" s="124">
        <v>39</v>
      </c>
    </row>
    <row r="10" spans="1:7" ht="21.95" customHeight="1" x14ac:dyDescent="0.3">
      <c r="A10" s="132">
        <v>3</v>
      </c>
      <c r="B10" s="133" t="s">
        <v>79</v>
      </c>
      <c r="C10" s="134">
        <v>20</v>
      </c>
      <c r="D10" s="124">
        <v>81</v>
      </c>
      <c r="E10" s="135">
        <f t="shared" si="1"/>
        <v>-61</v>
      </c>
      <c r="F10" s="124">
        <v>4</v>
      </c>
      <c r="G10" s="124">
        <v>4</v>
      </c>
    </row>
    <row r="11" spans="1:7" ht="21.95" customHeight="1" x14ac:dyDescent="0.3">
      <c r="A11" s="132">
        <v>4</v>
      </c>
      <c r="B11" s="133" t="s">
        <v>80</v>
      </c>
      <c r="C11" s="134">
        <v>20</v>
      </c>
      <c r="D11" s="124">
        <v>158</v>
      </c>
      <c r="E11" s="135">
        <f t="shared" si="1"/>
        <v>-138</v>
      </c>
      <c r="F11" s="124">
        <v>2</v>
      </c>
      <c r="G11" s="124">
        <v>7</v>
      </c>
    </row>
    <row r="12" spans="1:7" ht="21.95" customHeight="1" x14ac:dyDescent="0.3">
      <c r="A12" s="132">
        <v>5</v>
      </c>
      <c r="B12" s="133" t="s">
        <v>81</v>
      </c>
      <c r="C12" s="134">
        <v>250</v>
      </c>
      <c r="D12" s="124">
        <v>161</v>
      </c>
      <c r="E12" s="135">
        <f t="shared" si="1"/>
        <v>89</v>
      </c>
      <c r="F12" s="136">
        <v>21</v>
      </c>
      <c r="G12" s="136">
        <v>39</v>
      </c>
    </row>
    <row r="13" spans="1:7" ht="21.95" customHeight="1" x14ac:dyDescent="0.3">
      <c r="A13" s="132">
        <v>6</v>
      </c>
      <c r="B13" s="133" t="s">
        <v>82</v>
      </c>
      <c r="C13" s="134">
        <v>130</v>
      </c>
      <c r="D13" s="124">
        <v>107</v>
      </c>
      <c r="E13" s="135">
        <f t="shared" si="1"/>
        <v>23</v>
      </c>
      <c r="F13" s="124">
        <v>14</v>
      </c>
      <c r="G13" s="124">
        <v>32</v>
      </c>
    </row>
    <row r="14" spans="1:7" ht="21.95" customHeight="1" x14ac:dyDescent="0.3">
      <c r="A14" s="132">
        <v>7</v>
      </c>
      <c r="B14" s="133" t="s">
        <v>83</v>
      </c>
      <c r="C14" s="134">
        <v>260</v>
      </c>
      <c r="D14" s="124">
        <v>237</v>
      </c>
      <c r="E14" s="135">
        <f t="shared" si="1"/>
        <v>23</v>
      </c>
      <c r="F14" s="124">
        <v>30</v>
      </c>
      <c r="G14" s="124">
        <v>44</v>
      </c>
    </row>
    <row r="15" spans="1:7" ht="21.95" customHeight="1" x14ac:dyDescent="0.3">
      <c r="A15" s="132">
        <v>8</v>
      </c>
      <c r="B15" s="133" t="s">
        <v>84</v>
      </c>
      <c r="C15" s="134">
        <v>140</v>
      </c>
      <c r="D15" s="124">
        <v>33</v>
      </c>
      <c r="E15" s="135">
        <f t="shared" si="1"/>
        <v>107</v>
      </c>
      <c r="F15" s="124">
        <v>2</v>
      </c>
      <c r="G15" s="124">
        <v>6</v>
      </c>
    </row>
    <row r="16" spans="1:7" ht="21.95" customHeight="1" x14ac:dyDescent="0.3">
      <c r="A16" s="132">
        <v>9</v>
      </c>
      <c r="B16" s="133" t="s">
        <v>85</v>
      </c>
      <c r="C16" s="134">
        <v>150</v>
      </c>
      <c r="D16" s="124">
        <v>118</v>
      </c>
      <c r="E16" s="135">
        <f t="shared" si="1"/>
        <v>32</v>
      </c>
      <c r="F16" s="124">
        <v>7</v>
      </c>
      <c r="G16" s="124">
        <v>15</v>
      </c>
    </row>
    <row r="17" spans="1:7" ht="21.95" customHeight="1" x14ac:dyDescent="0.3">
      <c r="A17" s="132">
        <v>10</v>
      </c>
      <c r="B17" s="133" t="s">
        <v>86</v>
      </c>
      <c r="C17" s="134">
        <v>20</v>
      </c>
      <c r="D17" s="124">
        <v>13</v>
      </c>
      <c r="E17" s="135">
        <f t="shared" si="1"/>
        <v>7</v>
      </c>
      <c r="F17" s="124">
        <v>4</v>
      </c>
      <c r="G17" s="124">
        <v>3</v>
      </c>
    </row>
    <row r="18" spans="1:7" ht="21.95" customHeight="1" x14ac:dyDescent="0.3">
      <c r="A18" s="132">
        <v>11</v>
      </c>
      <c r="B18" s="133" t="s">
        <v>87</v>
      </c>
      <c r="C18" s="134">
        <v>20</v>
      </c>
      <c r="D18" s="124">
        <v>14</v>
      </c>
      <c r="E18" s="135">
        <f t="shared" si="1"/>
        <v>6</v>
      </c>
      <c r="F18" s="124">
        <v>3</v>
      </c>
      <c r="G18" s="124">
        <v>6</v>
      </c>
    </row>
    <row r="19" spans="1:7" ht="21.95" customHeight="1" x14ac:dyDescent="0.3">
      <c r="A19" s="132">
        <v>12</v>
      </c>
      <c r="B19" s="133" t="s">
        <v>88</v>
      </c>
      <c r="C19" s="134">
        <v>80</v>
      </c>
      <c r="D19" s="124">
        <v>84</v>
      </c>
      <c r="E19" s="135">
        <f t="shared" si="1"/>
        <v>-4</v>
      </c>
      <c r="F19" s="124">
        <v>3</v>
      </c>
      <c r="G19" s="124">
        <v>6</v>
      </c>
    </row>
    <row r="20" spans="1:7" ht="21.95" customHeight="1" x14ac:dyDescent="0.3">
      <c r="A20" s="132">
        <v>13</v>
      </c>
      <c r="B20" s="133" t="s">
        <v>89</v>
      </c>
      <c r="C20" s="134">
        <v>22</v>
      </c>
      <c r="D20" s="124">
        <v>18</v>
      </c>
      <c r="E20" s="135">
        <f t="shared" si="1"/>
        <v>4</v>
      </c>
      <c r="F20" s="124">
        <v>1</v>
      </c>
      <c r="G20" s="124">
        <v>1</v>
      </c>
    </row>
    <row r="21" spans="1:7" ht="21.95" customHeight="1" x14ac:dyDescent="0.3">
      <c r="A21" s="132">
        <v>14</v>
      </c>
      <c r="B21" s="133" t="s">
        <v>90</v>
      </c>
      <c r="C21" s="134">
        <v>25</v>
      </c>
      <c r="D21" s="124">
        <v>25</v>
      </c>
      <c r="E21" s="135">
        <f t="shared" si="1"/>
        <v>0</v>
      </c>
      <c r="F21" s="124">
        <v>2</v>
      </c>
      <c r="G21" s="124">
        <v>4</v>
      </c>
    </row>
    <row r="22" spans="1:7" ht="21.95" customHeight="1" x14ac:dyDescent="0.3">
      <c r="A22" s="132">
        <v>15</v>
      </c>
      <c r="B22" s="133" t="s">
        <v>91</v>
      </c>
      <c r="C22" s="134">
        <v>120</v>
      </c>
      <c r="D22" s="124">
        <v>102</v>
      </c>
      <c r="E22" s="135">
        <f t="shared" si="1"/>
        <v>18</v>
      </c>
      <c r="F22" s="124">
        <v>3</v>
      </c>
      <c r="G22" s="124">
        <v>4</v>
      </c>
    </row>
    <row r="23" spans="1:7" ht="21.95" customHeight="1" x14ac:dyDescent="0.3">
      <c r="A23" s="132">
        <v>16</v>
      </c>
      <c r="B23" s="133" t="s">
        <v>92</v>
      </c>
      <c r="C23" s="134">
        <v>211</v>
      </c>
      <c r="D23" s="124">
        <v>163</v>
      </c>
      <c r="E23" s="135">
        <f t="shared" si="1"/>
        <v>48</v>
      </c>
      <c r="F23" s="124">
        <v>4</v>
      </c>
      <c r="G23" s="124">
        <v>6</v>
      </c>
    </row>
    <row r="24" spans="1:7" s="12" customFormat="1" ht="37.5" customHeight="1" x14ac:dyDescent="0.3">
      <c r="A24" s="137">
        <v>17</v>
      </c>
      <c r="B24" s="138" t="s">
        <v>93</v>
      </c>
      <c r="C24" s="139">
        <v>600</v>
      </c>
      <c r="D24" s="124">
        <v>12</v>
      </c>
      <c r="E24" s="139">
        <f t="shared" si="1"/>
        <v>588</v>
      </c>
      <c r="F24" s="124">
        <v>3</v>
      </c>
      <c r="G24" s="124">
        <v>6</v>
      </c>
    </row>
    <row r="25" spans="1:7" ht="37.5" customHeight="1" x14ac:dyDescent="0.3">
      <c r="A25" s="132">
        <v>18</v>
      </c>
      <c r="B25" s="138" t="s">
        <v>94</v>
      </c>
      <c r="C25" s="134">
        <v>1000</v>
      </c>
      <c r="D25" s="124">
        <v>426</v>
      </c>
      <c r="E25" s="134">
        <f t="shared" si="1"/>
        <v>574</v>
      </c>
      <c r="F25" s="124">
        <v>5</v>
      </c>
      <c r="G25" s="124">
        <v>10</v>
      </c>
    </row>
    <row r="26" spans="1:7" ht="21.95" customHeight="1" x14ac:dyDescent="0.3">
      <c r="A26" s="132">
        <v>19</v>
      </c>
      <c r="B26" s="133" t="s">
        <v>95</v>
      </c>
      <c r="C26" s="134">
        <v>24</v>
      </c>
      <c r="D26" s="124">
        <v>1</v>
      </c>
      <c r="E26" s="135">
        <f t="shared" si="1"/>
        <v>23</v>
      </c>
      <c r="F26" s="124">
        <v>1</v>
      </c>
      <c r="G26" s="124">
        <v>2</v>
      </c>
    </row>
    <row r="27" spans="1:7" ht="36" customHeight="1" x14ac:dyDescent="0.3">
      <c r="A27" s="129" t="s">
        <v>27</v>
      </c>
      <c r="B27" s="130" t="s">
        <v>96</v>
      </c>
      <c r="C27" s="140">
        <f>SUM(C28:C39)</f>
        <v>5774</v>
      </c>
      <c r="D27" s="141">
        <f>SUM(D28:D39)</f>
        <v>2462</v>
      </c>
      <c r="E27" s="141">
        <f>SUM(E28:E39)</f>
        <v>3312</v>
      </c>
      <c r="F27" s="142"/>
      <c r="G27" s="142"/>
    </row>
    <row r="28" spans="1:7" ht="21.95" customHeight="1" x14ac:dyDescent="0.3">
      <c r="A28" s="132">
        <v>1</v>
      </c>
      <c r="B28" s="143" t="s">
        <v>97</v>
      </c>
      <c r="C28" s="144">
        <v>841</v>
      </c>
      <c r="D28" s="145">
        <v>216</v>
      </c>
      <c r="E28" s="134">
        <f t="shared" ref="E28:E39" si="2">C28-D28</f>
        <v>625</v>
      </c>
      <c r="F28" s="134"/>
      <c r="G28" s="134"/>
    </row>
    <row r="29" spans="1:7" ht="21.95" customHeight="1" x14ac:dyDescent="0.3">
      <c r="A29" s="132">
        <v>2</v>
      </c>
      <c r="B29" s="143" t="s">
        <v>98</v>
      </c>
      <c r="C29" s="144">
        <v>280</v>
      </c>
      <c r="D29" s="145">
        <v>301</v>
      </c>
      <c r="E29" s="134">
        <f t="shared" si="2"/>
        <v>-21</v>
      </c>
      <c r="F29" s="134"/>
      <c r="G29" s="134"/>
    </row>
    <row r="30" spans="1:7" ht="21.95" customHeight="1" x14ac:dyDescent="0.3">
      <c r="A30" s="132">
        <v>3</v>
      </c>
      <c r="B30" s="143" t="s">
        <v>99</v>
      </c>
      <c r="C30" s="144">
        <v>160</v>
      </c>
      <c r="D30" s="145">
        <v>18</v>
      </c>
      <c r="E30" s="134">
        <f t="shared" si="2"/>
        <v>142</v>
      </c>
      <c r="F30" s="134"/>
      <c r="G30" s="134"/>
    </row>
    <row r="31" spans="1:7" ht="21.95" customHeight="1" x14ac:dyDescent="0.3">
      <c r="A31" s="132">
        <v>4</v>
      </c>
      <c r="B31" s="143" t="s">
        <v>100</v>
      </c>
      <c r="C31" s="144">
        <v>110</v>
      </c>
      <c r="D31" s="145">
        <v>77</v>
      </c>
      <c r="E31" s="134">
        <f t="shared" si="2"/>
        <v>33</v>
      </c>
      <c r="F31" s="134"/>
      <c r="G31" s="134"/>
    </row>
    <row r="32" spans="1:7" ht="21.95" customHeight="1" x14ac:dyDescent="0.3">
      <c r="A32" s="132">
        <v>5</v>
      </c>
      <c r="B32" s="143" t="s">
        <v>101</v>
      </c>
      <c r="C32" s="144">
        <v>340</v>
      </c>
      <c r="D32" s="145">
        <v>223</v>
      </c>
      <c r="E32" s="134">
        <f t="shared" si="2"/>
        <v>117</v>
      </c>
      <c r="F32" s="134"/>
      <c r="G32" s="134"/>
    </row>
    <row r="33" spans="1:7" ht="21.95" customHeight="1" x14ac:dyDescent="0.3">
      <c r="A33" s="132">
        <v>6</v>
      </c>
      <c r="B33" s="143" t="s">
        <v>102</v>
      </c>
      <c r="C33" s="144">
        <v>868</v>
      </c>
      <c r="D33" s="145">
        <v>373</v>
      </c>
      <c r="E33" s="134">
        <f t="shared" si="2"/>
        <v>495</v>
      </c>
      <c r="F33" s="134"/>
      <c r="G33" s="134"/>
    </row>
    <row r="34" spans="1:7" ht="21.95" customHeight="1" x14ac:dyDescent="0.3">
      <c r="A34" s="132">
        <v>7</v>
      </c>
      <c r="B34" s="143" t="s">
        <v>103</v>
      </c>
      <c r="C34" s="144">
        <v>165</v>
      </c>
      <c r="D34" s="145">
        <v>143</v>
      </c>
      <c r="E34" s="134">
        <f t="shared" si="2"/>
        <v>22</v>
      </c>
      <c r="F34" s="134"/>
      <c r="G34" s="134"/>
    </row>
    <row r="35" spans="1:7" ht="21.95" customHeight="1" x14ac:dyDescent="0.3">
      <c r="A35" s="132">
        <v>8</v>
      </c>
      <c r="B35" s="143" t="s">
        <v>104</v>
      </c>
      <c r="C35" s="144">
        <v>810</v>
      </c>
      <c r="D35" s="145">
        <v>272</v>
      </c>
      <c r="E35" s="134">
        <f t="shared" si="2"/>
        <v>538</v>
      </c>
      <c r="F35" s="134"/>
      <c r="G35" s="134"/>
    </row>
    <row r="36" spans="1:7" ht="21.95" customHeight="1" x14ac:dyDescent="0.3">
      <c r="A36" s="132">
        <v>9</v>
      </c>
      <c r="B36" s="143" t="s">
        <v>105</v>
      </c>
      <c r="C36" s="144">
        <v>300</v>
      </c>
      <c r="D36" s="145">
        <v>242</v>
      </c>
      <c r="E36" s="134">
        <f t="shared" si="2"/>
        <v>58</v>
      </c>
      <c r="F36" s="134"/>
      <c r="G36" s="134"/>
    </row>
    <row r="37" spans="1:7" ht="21.95" customHeight="1" x14ac:dyDescent="0.3">
      <c r="A37" s="132">
        <v>10</v>
      </c>
      <c r="B37" s="143" t="s">
        <v>106</v>
      </c>
      <c r="C37" s="144">
        <v>790</v>
      </c>
      <c r="D37" s="145">
        <v>101</v>
      </c>
      <c r="E37" s="134">
        <f t="shared" si="2"/>
        <v>689</v>
      </c>
      <c r="F37" s="134"/>
      <c r="G37" s="134"/>
    </row>
    <row r="38" spans="1:7" x14ac:dyDescent="0.3">
      <c r="A38" s="132">
        <v>11</v>
      </c>
      <c r="B38" s="143" t="s">
        <v>107</v>
      </c>
      <c r="C38" s="144">
        <v>480</v>
      </c>
      <c r="D38" s="146">
        <v>209</v>
      </c>
      <c r="E38" s="134">
        <f t="shared" si="2"/>
        <v>271</v>
      </c>
      <c r="F38" s="134"/>
      <c r="G38" s="134"/>
    </row>
    <row r="39" spans="1:7" x14ac:dyDescent="0.3">
      <c r="A39" s="132">
        <v>12</v>
      </c>
      <c r="B39" s="143" t="s">
        <v>108</v>
      </c>
      <c r="C39" s="144">
        <v>630</v>
      </c>
      <c r="D39" s="145">
        <v>287</v>
      </c>
      <c r="E39" s="134">
        <f t="shared" si="2"/>
        <v>343</v>
      </c>
      <c r="F39" s="134"/>
      <c r="G39" s="134"/>
    </row>
    <row r="40" spans="1:7" ht="33" x14ac:dyDescent="0.3">
      <c r="A40" s="129" t="s">
        <v>29</v>
      </c>
      <c r="B40" s="130" t="s">
        <v>109</v>
      </c>
      <c r="C40" s="147">
        <f>SUM(C41:C52)</f>
        <v>839</v>
      </c>
      <c r="D40" s="141">
        <f>SUM(D41:D52)</f>
        <v>58</v>
      </c>
      <c r="E40" s="141">
        <f t="shared" ref="E40" si="3">C40-D40</f>
        <v>781</v>
      </c>
      <c r="F40" s="148"/>
      <c r="G40" s="148"/>
    </row>
    <row r="41" spans="1:7" x14ac:dyDescent="0.3">
      <c r="A41" s="132">
        <v>1</v>
      </c>
      <c r="B41" s="149" t="s">
        <v>110</v>
      </c>
      <c r="C41" s="139">
        <v>0</v>
      </c>
      <c r="D41" s="139">
        <v>0</v>
      </c>
      <c r="E41" s="150">
        <f t="shared" ref="E41:E52" si="4">C41-D41</f>
        <v>0</v>
      </c>
      <c r="F41" s="151"/>
      <c r="G41" s="151"/>
    </row>
    <row r="42" spans="1:7" x14ac:dyDescent="0.3">
      <c r="A42" s="132">
        <v>2</v>
      </c>
      <c r="B42" s="149" t="s">
        <v>111</v>
      </c>
      <c r="C42" s="152">
        <v>0</v>
      </c>
      <c r="D42" s="152">
        <v>0</v>
      </c>
      <c r="E42" s="150">
        <f t="shared" si="4"/>
        <v>0</v>
      </c>
      <c r="F42" s="151"/>
      <c r="G42" s="151"/>
    </row>
    <row r="43" spans="1:7" x14ac:dyDescent="0.3">
      <c r="A43" s="132">
        <v>3</v>
      </c>
      <c r="B43" s="149" t="s">
        <v>112</v>
      </c>
      <c r="C43" s="152">
        <v>320</v>
      </c>
      <c r="D43" s="152">
        <v>21</v>
      </c>
      <c r="E43" s="150">
        <f t="shared" si="4"/>
        <v>299</v>
      </c>
      <c r="F43" s="151"/>
      <c r="G43" s="151"/>
    </row>
    <row r="44" spans="1:7" x14ac:dyDescent="0.3">
      <c r="A44" s="132">
        <v>4</v>
      </c>
      <c r="B44" s="149" t="s">
        <v>16</v>
      </c>
      <c r="C44" s="152">
        <v>0</v>
      </c>
      <c r="D44" s="152">
        <v>0</v>
      </c>
      <c r="E44" s="150">
        <f t="shared" si="4"/>
        <v>0</v>
      </c>
      <c r="F44" s="151"/>
      <c r="G44" s="151"/>
    </row>
    <row r="45" spans="1:7" x14ac:dyDescent="0.3">
      <c r="A45" s="132">
        <v>5</v>
      </c>
      <c r="B45" s="138" t="s">
        <v>113</v>
      </c>
      <c r="C45" s="152">
        <v>0</v>
      </c>
      <c r="D45" s="152">
        <v>0</v>
      </c>
      <c r="E45" s="150">
        <f t="shared" si="4"/>
        <v>0</v>
      </c>
      <c r="F45" s="151"/>
      <c r="G45" s="151"/>
    </row>
    <row r="46" spans="1:7" x14ac:dyDescent="0.3">
      <c r="A46" s="132">
        <v>6</v>
      </c>
      <c r="B46" s="138" t="s">
        <v>114</v>
      </c>
      <c r="C46" s="152">
        <v>0</v>
      </c>
      <c r="D46" s="152">
        <v>0</v>
      </c>
      <c r="E46" s="150">
        <f t="shared" si="4"/>
        <v>0</v>
      </c>
      <c r="F46" s="151"/>
      <c r="G46" s="151"/>
    </row>
    <row r="47" spans="1:7" x14ac:dyDescent="0.3">
      <c r="A47" s="132">
        <v>7</v>
      </c>
      <c r="B47" s="138" t="s">
        <v>11</v>
      </c>
      <c r="C47" s="152">
        <v>0</v>
      </c>
      <c r="D47" s="152">
        <v>0</v>
      </c>
      <c r="E47" s="150">
        <f t="shared" si="4"/>
        <v>0</v>
      </c>
      <c r="F47" s="151"/>
      <c r="G47" s="151"/>
    </row>
    <row r="48" spans="1:7" x14ac:dyDescent="0.3">
      <c r="A48" s="132">
        <v>8</v>
      </c>
      <c r="B48" s="138" t="s">
        <v>115</v>
      </c>
      <c r="C48" s="152">
        <v>339</v>
      </c>
      <c r="D48" s="152">
        <v>15</v>
      </c>
      <c r="E48" s="150">
        <f t="shared" si="4"/>
        <v>324</v>
      </c>
      <c r="F48" s="151"/>
      <c r="G48" s="151"/>
    </row>
    <row r="49" spans="1:7" x14ac:dyDescent="0.3">
      <c r="A49" s="132">
        <v>9</v>
      </c>
      <c r="B49" s="138" t="s">
        <v>116</v>
      </c>
      <c r="C49" s="152">
        <v>40</v>
      </c>
      <c r="D49" s="152">
        <v>3</v>
      </c>
      <c r="E49" s="150">
        <f t="shared" si="4"/>
        <v>37</v>
      </c>
      <c r="F49" s="151"/>
      <c r="G49" s="151"/>
    </row>
    <row r="50" spans="1:7" x14ac:dyDescent="0.3">
      <c r="A50" s="132">
        <v>10</v>
      </c>
      <c r="B50" s="138" t="s">
        <v>7</v>
      </c>
      <c r="C50" s="152">
        <v>0</v>
      </c>
      <c r="D50" s="152">
        <v>0</v>
      </c>
      <c r="E50" s="150">
        <f t="shared" si="4"/>
        <v>0</v>
      </c>
      <c r="F50" s="151"/>
      <c r="G50" s="151"/>
    </row>
    <row r="51" spans="1:7" x14ac:dyDescent="0.3">
      <c r="A51" s="132">
        <v>11</v>
      </c>
      <c r="B51" s="138" t="s">
        <v>117</v>
      </c>
      <c r="C51" s="152">
        <v>0</v>
      </c>
      <c r="D51" s="152">
        <v>0</v>
      </c>
      <c r="E51" s="150">
        <f t="shared" si="4"/>
        <v>0</v>
      </c>
      <c r="F51" s="151"/>
      <c r="G51" s="151"/>
    </row>
    <row r="52" spans="1:7" x14ac:dyDescent="0.3">
      <c r="A52" s="132">
        <v>12</v>
      </c>
      <c r="B52" s="138" t="s">
        <v>118</v>
      </c>
      <c r="C52" s="152">
        <v>140</v>
      </c>
      <c r="D52" s="152">
        <v>19</v>
      </c>
      <c r="E52" s="150">
        <f t="shared" si="4"/>
        <v>121</v>
      </c>
      <c r="F52" s="151"/>
      <c r="G52" s="151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31" zoomScale="120" zoomScaleNormal="120" workbookViewId="0">
      <selection activeCell="C27" sqref="C27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242" t="s">
        <v>119</v>
      </c>
      <c r="B1" s="242"/>
      <c r="C1" s="242"/>
      <c r="D1" s="242"/>
    </row>
    <row r="2" spans="1:7" ht="16.5" customHeight="1" x14ac:dyDescent="0.25">
      <c r="A2" s="243" t="s">
        <v>120</v>
      </c>
      <c r="B2" s="243"/>
      <c r="C2" s="243"/>
      <c r="D2" s="243"/>
    </row>
    <row r="3" spans="1:7" ht="33.75" customHeight="1" x14ac:dyDescent="0.25">
      <c r="A3" s="244" t="s">
        <v>2</v>
      </c>
      <c r="B3" s="244"/>
      <c r="C3" s="244"/>
      <c r="D3" s="244"/>
    </row>
    <row r="4" spans="1:7" ht="26.25" customHeight="1" x14ac:dyDescent="0.25">
      <c r="A4" s="15"/>
      <c r="B4" s="7"/>
      <c r="C4" s="7"/>
      <c r="D4" s="7"/>
    </row>
    <row r="5" spans="1:7" ht="31.5" customHeight="1" x14ac:dyDescent="0.25">
      <c r="A5" s="20" t="s">
        <v>3</v>
      </c>
      <c r="B5" s="20" t="s">
        <v>4</v>
      </c>
      <c r="C5" s="20" t="s">
        <v>121</v>
      </c>
      <c r="D5" s="100" t="s">
        <v>122</v>
      </c>
    </row>
    <row r="6" spans="1:7" ht="30" customHeight="1" x14ac:dyDescent="0.25">
      <c r="A6" s="20"/>
      <c r="B6" s="101" t="s">
        <v>123</v>
      </c>
      <c r="C6" s="102">
        <v>31046</v>
      </c>
      <c r="D6" s="103"/>
      <c r="E6" s="14"/>
      <c r="F6" s="14"/>
    </row>
    <row r="7" spans="1:7" ht="30" customHeight="1" x14ac:dyDescent="0.25">
      <c r="A7" s="20">
        <v>1</v>
      </c>
      <c r="B7" s="104" t="s">
        <v>124</v>
      </c>
      <c r="C7" s="105">
        <v>8623</v>
      </c>
      <c r="D7" s="106"/>
      <c r="E7" s="14"/>
      <c r="F7" s="14"/>
      <c r="G7" s="14"/>
    </row>
    <row r="8" spans="1:7" ht="44.25" customHeight="1" x14ac:dyDescent="0.25">
      <c r="A8" s="107" t="s">
        <v>34</v>
      </c>
      <c r="B8" s="108" t="s">
        <v>125</v>
      </c>
      <c r="C8" s="109">
        <v>8267</v>
      </c>
      <c r="D8" s="110" t="s">
        <v>126</v>
      </c>
      <c r="F8" s="14"/>
      <c r="G8" s="14"/>
    </row>
    <row r="9" spans="1:7" ht="30" customHeight="1" x14ac:dyDescent="0.25">
      <c r="A9" s="107" t="s">
        <v>36</v>
      </c>
      <c r="B9" s="108" t="s">
        <v>127</v>
      </c>
      <c r="C9" s="111">
        <v>166</v>
      </c>
      <c r="D9" s="110" t="s">
        <v>128</v>
      </c>
      <c r="F9" s="14"/>
    </row>
    <row r="10" spans="1:7" ht="51" customHeight="1" x14ac:dyDescent="0.25">
      <c r="A10" s="107" t="s">
        <v>38</v>
      </c>
      <c r="B10" s="108" t="s">
        <v>129</v>
      </c>
      <c r="C10" s="111">
        <v>125</v>
      </c>
      <c r="D10" s="110" t="s">
        <v>130</v>
      </c>
    </row>
    <row r="11" spans="1:7" ht="36.6" customHeight="1" x14ac:dyDescent="0.3">
      <c r="A11" s="107" t="s">
        <v>131</v>
      </c>
      <c r="B11" s="108" t="s">
        <v>132</v>
      </c>
      <c r="C11" s="111">
        <v>65</v>
      </c>
      <c r="D11" s="110" t="s">
        <v>133</v>
      </c>
      <c r="F11" s="16"/>
    </row>
    <row r="12" spans="1:7" ht="36.75" customHeight="1" x14ac:dyDescent="0.25">
      <c r="A12" s="107" t="s">
        <v>134</v>
      </c>
      <c r="B12" s="108" t="s">
        <v>135</v>
      </c>
      <c r="C12" s="112"/>
      <c r="D12" s="113"/>
      <c r="F12" s="14"/>
    </row>
    <row r="13" spans="1:7" ht="36.75" customHeight="1" x14ac:dyDescent="0.25">
      <c r="A13" s="114"/>
      <c r="B13" s="108" t="s">
        <v>136</v>
      </c>
      <c r="C13" s="111">
        <v>196</v>
      </c>
      <c r="D13" s="113"/>
      <c r="F13" s="14"/>
    </row>
    <row r="14" spans="1:7" ht="36.75" customHeight="1" x14ac:dyDescent="0.25">
      <c r="A14" s="114"/>
      <c r="B14" s="108" t="s">
        <v>137</v>
      </c>
      <c r="C14" s="111">
        <v>272</v>
      </c>
      <c r="D14" s="113"/>
      <c r="F14" s="14"/>
    </row>
    <row r="15" spans="1:7" ht="36.75" customHeight="1" x14ac:dyDescent="0.25">
      <c r="A15" s="107" t="s">
        <v>138</v>
      </c>
      <c r="B15" s="108" t="s">
        <v>139</v>
      </c>
      <c r="C15" s="112">
        <f>SUM(C16:C27)</f>
        <v>3614</v>
      </c>
      <c r="D15" s="113"/>
      <c r="F15" s="14"/>
    </row>
    <row r="16" spans="1:7" ht="36.75" customHeight="1" x14ac:dyDescent="0.25">
      <c r="A16" s="115"/>
      <c r="B16" s="116" t="s">
        <v>97</v>
      </c>
      <c r="C16" s="117">
        <v>130</v>
      </c>
      <c r="D16" s="118"/>
      <c r="F16" s="14"/>
    </row>
    <row r="17" spans="1:14" ht="36.75" customHeight="1" x14ac:dyDescent="0.25">
      <c r="A17" s="115"/>
      <c r="B17" s="116" t="s">
        <v>98</v>
      </c>
      <c r="C17" s="117">
        <v>706</v>
      </c>
      <c r="D17" s="118"/>
      <c r="F17" s="14"/>
    </row>
    <row r="18" spans="1:14" ht="36.75" customHeight="1" x14ac:dyDescent="0.25">
      <c r="A18" s="115"/>
      <c r="B18" s="116" t="s">
        <v>99</v>
      </c>
      <c r="C18" s="117">
        <v>466</v>
      </c>
      <c r="D18" s="118"/>
      <c r="F18" s="14"/>
    </row>
    <row r="19" spans="1:14" ht="30" customHeight="1" x14ac:dyDescent="0.25">
      <c r="A19" s="115"/>
      <c r="B19" s="116" t="s">
        <v>100</v>
      </c>
      <c r="C19" s="117">
        <v>460</v>
      </c>
      <c r="D19" s="118"/>
      <c r="I19" s="17"/>
      <c r="J19" s="17"/>
      <c r="K19" s="17"/>
      <c r="L19" s="17"/>
      <c r="M19" s="17"/>
      <c r="N19" s="17"/>
    </row>
    <row r="20" spans="1:14" ht="30" customHeight="1" x14ac:dyDescent="0.25">
      <c r="A20" s="115"/>
      <c r="B20" s="116" t="s">
        <v>101</v>
      </c>
      <c r="C20" s="117">
        <v>148</v>
      </c>
      <c r="D20" s="118"/>
    </row>
    <row r="21" spans="1:14" ht="18.75" x14ac:dyDescent="0.25">
      <c r="A21" s="115"/>
      <c r="B21" s="116" t="s">
        <v>102</v>
      </c>
      <c r="C21" s="117" t="s">
        <v>140</v>
      </c>
      <c r="D21" s="118"/>
      <c r="G21" s="14"/>
    </row>
    <row r="22" spans="1:14" ht="30" customHeight="1" x14ac:dyDescent="0.25">
      <c r="A22" s="115"/>
      <c r="B22" s="116" t="s">
        <v>103</v>
      </c>
      <c r="C22" s="117">
        <v>252</v>
      </c>
      <c r="D22" s="118"/>
    </row>
    <row r="23" spans="1:14" ht="30" customHeight="1" x14ac:dyDescent="0.25">
      <c r="A23" s="115"/>
      <c r="B23" s="116" t="s">
        <v>104</v>
      </c>
      <c r="C23" s="117">
        <v>94</v>
      </c>
      <c r="D23" s="118"/>
    </row>
    <row r="24" spans="1:14" ht="27.95" customHeight="1" x14ac:dyDescent="0.25">
      <c r="A24" s="115"/>
      <c r="B24" s="116" t="s">
        <v>105</v>
      </c>
      <c r="C24" s="117">
        <v>185</v>
      </c>
      <c r="D24" s="118"/>
    </row>
    <row r="25" spans="1:14" ht="18.75" x14ac:dyDescent="0.25">
      <c r="A25" s="115"/>
      <c r="B25" s="116" t="s">
        <v>106</v>
      </c>
      <c r="C25" s="117">
        <v>477</v>
      </c>
      <c r="D25" s="118"/>
    </row>
    <row r="26" spans="1:14" ht="18.75" x14ac:dyDescent="0.25">
      <c r="A26" s="115"/>
      <c r="B26" s="116" t="s">
        <v>107</v>
      </c>
      <c r="C26" s="117">
        <v>412</v>
      </c>
      <c r="D26" s="118"/>
    </row>
    <row r="27" spans="1:14" ht="18.75" x14ac:dyDescent="0.3">
      <c r="A27" s="115"/>
      <c r="B27" s="116" t="s">
        <v>108</v>
      </c>
      <c r="C27" s="119">
        <v>284</v>
      </c>
      <c r="D27" s="118"/>
    </row>
    <row r="28" spans="1:14" ht="15.75" x14ac:dyDescent="0.25">
      <c r="A28" s="20">
        <v>2</v>
      </c>
      <c r="B28" s="120" t="s">
        <v>141</v>
      </c>
      <c r="C28" s="112">
        <f>SUM(C29:C31)</f>
        <v>561</v>
      </c>
      <c r="D28" s="101" t="s">
        <v>142</v>
      </c>
    </row>
    <row r="29" spans="1:14" ht="15.75" x14ac:dyDescent="0.25">
      <c r="A29" s="121"/>
      <c r="B29" s="122" t="s">
        <v>143</v>
      </c>
      <c r="C29" s="111">
        <v>201</v>
      </c>
      <c r="D29" s="101"/>
    </row>
    <row r="30" spans="1:14" ht="15.75" x14ac:dyDescent="0.25">
      <c r="A30" s="121"/>
      <c r="B30" s="122" t="s">
        <v>144</v>
      </c>
      <c r="C30" s="111">
        <v>170</v>
      </c>
      <c r="D30" s="101"/>
    </row>
    <row r="31" spans="1:14" ht="15.75" x14ac:dyDescent="0.25">
      <c r="A31" s="121"/>
      <c r="B31" s="122" t="s">
        <v>145</v>
      </c>
      <c r="C31" s="111">
        <v>190</v>
      </c>
      <c r="D31" s="101"/>
    </row>
    <row r="32" spans="1:14" ht="31.5" x14ac:dyDescent="0.25">
      <c r="A32" s="121">
        <v>3</v>
      </c>
      <c r="B32" s="120" t="s">
        <v>146</v>
      </c>
      <c r="C32" s="111">
        <v>18</v>
      </c>
      <c r="D32" s="110" t="s">
        <v>147</v>
      </c>
    </row>
    <row r="33" spans="1:4" ht="15.75" x14ac:dyDescent="0.25">
      <c r="A33" s="18"/>
      <c r="B33" s="122" t="s">
        <v>35</v>
      </c>
      <c r="C33" s="89">
        <v>0</v>
      </c>
      <c r="D33" s="123"/>
    </row>
    <row r="34" spans="1:4" ht="15.75" x14ac:dyDescent="0.25">
      <c r="A34" s="20">
        <v>4</v>
      </c>
      <c r="B34" s="113" t="s">
        <v>148</v>
      </c>
      <c r="C34" s="112">
        <f>C35+C36+C37</f>
        <v>10</v>
      </c>
      <c r="D34" s="101" t="s">
        <v>149</v>
      </c>
    </row>
    <row r="35" spans="1:4" ht="15.75" x14ac:dyDescent="0.25">
      <c r="A35" s="121"/>
      <c r="B35" s="122" t="s">
        <v>150</v>
      </c>
      <c r="C35" s="111">
        <v>6</v>
      </c>
      <c r="D35" s="101"/>
    </row>
    <row r="36" spans="1:4" ht="15.75" x14ac:dyDescent="0.25">
      <c r="A36" s="121"/>
      <c r="B36" s="122" t="s">
        <v>151</v>
      </c>
      <c r="C36" s="111">
        <v>3</v>
      </c>
      <c r="D36" s="101"/>
    </row>
    <row r="37" spans="1:4" ht="15.75" x14ac:dyDescent="0.25">
      <c r="A37" s="121"/>
      <c r="B37" s="122" t="s">
        <v>152</v>
      </c>
      <c r="C37" s="111">
        <v>1</v>
      </c>
      <c r="D37" s="101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4" zoomScaleNormal="100" workbookViewId="0">
      <selection activeCell="I12" sqref="I12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242" t="s">
        <v>153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16" ht="15.75" x14ac:dyDescent="0.25">
      <c r="A2" s="243" t="s">
        <v>154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1:16" ht="30" customHeight="1" x14ac:dyDescent="0.25">
      <c r="A3" s="244" t="s">
        <v>155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ht="14.25" customHeight="1" x14ac:dyDescent="0.25">
      <c r="A4" s="90"/>
      <c r="B4" s="90"/>
      <c r="C4" s="90"/>
      <c r="D4" s="90"/>
      <c r="E4" s="90" t="s">
        <v>156</v>
      </c>
      <c r="F4" s="90"/>
      <c r="G4" s="90"/>
      <c r="H4" s="90"/>
      <c r="I4" s="244"/>
      <c r="J4" s="244"/>
      <c r="K4" s="90"/>
      <c r="L4" s="90"/>
      <c r="M4" s="90"/>
      <c r="N4" s="90"/>
      <c r="O4" s="90"/>
      <c r="P4" s="90"/>
    </row>
    <row r="5" spans="1:16" x14ac:dyDescent="0.25">
      <c r="A5" s="153"/>
      <c r="B5" s="15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4.25" customHeight="1" x14ac:dyDescent="0.25">
      <c r="A6" s="258" t="s">
        <v>3</v>
      </c>
      <c r="B6" s="258" t="s">
        <v>4</v>
      </c>
      <c r="C6" s="260" t="s">
        <v>5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1"/>
      <c r="O6" s="260" t="s">
        <v>157</v>
      </c>
      <c r="P6" s="261"/>
    </row>
    <row r="7" spans="1:16" ht="82.5" x14ac:dyDescent="0.25">
      <c r="A7" s="259"/>
      <c r="B7" s="259"/>
      <c r="C7" s="91" t="s">
        <v>7</v>
      </c>
      <c r="D7" s="91" t="s">
        <v>8</v>
      </c>
      <c r="E7" s="91" t="s">
        <v>9</v>
      </c>
      <c r="F7" s="91" t="s">
        <v>10</v>
      </c>
      <c r="G7" s="91" t="s">
        <v>11</v>
      </c>
      <c r="H7" s="91" t="s">
        <v>12</v>
      </c>
      <c r="I7" s="91" t="s">
        <v>13</v>
      </c>
      <c r="J7" s="91" t="s">
        <v>14</v>
      </c>
      <c r="K7" s="91" t="s">
        <v>15</v>
      </c>
      <c r="L7" s="91" t="s">
        <v>16</v>
      </c>
      <c r="M7" s="91" t="s">
        <v>17</v>
      </c>
      <c r="N7" s="91" t="s">
        <v>18</v>
      </c>
      <c r="O7" s="91" t="s">
        <v>158</v>
      </c>
      <c r="P7" s="91" t="s">
        <v>159</v>
      </c>
    </row>
    <row r="8" spans="1:16" ht="33" x14ac:dyDescent="0.25">
      <c r="A8" s="154" t="s">
        <v>20</v>
      </c>
      <c r="B8" s="91" t="s">
        <v>160</v>
      </c>
      <c r="C8" s="92">
        <v>99.92</v>
      </c>
      <c r="D8" s="92">
        <v>98.95</v>
      </c>
      <c r="E8" s="92">
        <v>99.69</v>
      </c>
      <c r="F8" s="92">
        <v>99.48</v>
      </c>
      <c r="G8" s="92">
        <v>99.44</v>
      </c>
      <c r="H8" s="92">
        <v>99.55</v>
      </c>
      <c r="I8" s="92">
        <v>99.76</v>
      </c>
      <c r="J8" s="92">
        <v>99</v>
      </c>
      <c r="K8" s="92">
        <v>99.77</v>
      </c>
      <c r="L8" s="92">
        <v>99.93</v>
      </c>
      <c r="M8" s="92">
        <v>99.21</v>
      </c>
      <c r="N8" s="92">
        <v>99.25</v>
      </c>
      <c r="O8" s="92">
        <v>99.03</v>
      </c>
      <c r="P8" s="92">
        <v>95.28</v>
      </c>
    </row>
    <row r="9" spans="1:16" ht="33" x14ac:dyDescent="0.25">
      <c r="A9" s="154" t="s">
        <v>27</v>
      </c>
      <c r="B9" s="91" t="s">
        <v>161</v>
      </c>
      <c r="C9" s="92">
        <v>87.39</v>
      </c>
      <c r="D9" s="92">
        <v>75.7</v>
      </c>
      <c r="E9" s="92">
        <v>93.3</v>
      </c>
      <c r="F9" s="92">
        <v>85.55</v>
      </c>
      <c r="G9" s="92">
        <v>90.07</v>
      </c>
      <c r="H9" s="92">
        <v>80.150000000000006</v>
      </c>
      <c r="I9" s="92">
        <v>80.55</v>
      </c>
      <c r="J9" s="92">
        <v>88.9</v>
      </c>
      <c r="K9" s="92">
        <v>92.09</v>
      </c>
      <c r="L9" s="92">
        <v>92.88</v>
      </c>
      <c r="M9" s="92">
        <v>85.78</v>
      </c>
      <c r="N9" s="92">
        <v>87.4</v>
      </c>
      <c r="O9" s="92">
        <v>83.63</v>
      </c>
      <c r="P9" s="92">
        <v>33.01</v>
      </c>
    </row>
    <row r="10" spans="1:16" ht="44.25" customHeight="1" x14ac:dyDescent="0.25">
      <c r="A10" s="154" t="s">
        <v>29</v>
      </c>
      <c r="B10" s="91" t="s">
        <v>162</v>
      </c>
      <c r="C10" s="92">
        <v>81</v>
      </c>
      <c r="D10" s="93">
        <v>1141</v>
      </c>
      <c r="E10" s="93">
        <v>414</v>
      </c>
      <c r="F10" s="93">
        <v>1147</v>
      </c>
      <c r="G10" s="92">
        <v>817</v>
      </c>
      <c r="H10" s="92">
        <v>685</v>
      </c>
      <c r="I10" s="92">
        <v>311</v>
      </c>
      <c r="J10" s="93">
        <v>884</v>
      </c>
      <c r="K10" s="92">
        <v>160</v>
      </c>
      <c r="L10" s="92">
        <v>37</v>
      </c>
      <c r="M10" s="92">
        <v>36</v>
      </c>
      <c r="N10" s="93">
        <v>427</v>
      </c>
      <c r="O10" s="93">
        <f>SUM(C10:N10)</f>
        <v>6140</v>
      </c>
      <c r="P10" s="256" t="s">
        <v>163</v>
      </c>
    </row>
    <row r="11" spans="1:16" ht="39.75" customHeight="1" x14ac:dyDescent="0.25">
      <c r="A11" s="155">
        <v>1</v>
      </c>
      <c r="B11" s="156" t="s">
        <v>164</v>
      </c>
      <c r="C11" s="92">
        <v>54</v>
      </c>
      <c r="D11" s="92">
        <v>714</v>
      </c>
      <c r="E11" s="92">
        <v>188</v>
      </c>
      <c r="F11" s="93">
        <v>972</v>
      </c>
      <c r="G11" s="92">
        <v>268</v>
      </c>
      <c r="H11" s="92">
        <v>543</v>
      </c>
      <c r="I11" s="92">
        <v>195</v>
      </c>
      <c r="J11" s="92">
        <v>0</v>
      </c>
      <c r="K11" s="92">
        <v>47</v>
      </c>
      <c r="L11" s="92">
        <v>1</v>
      </c>
      <c r="M11" s="92">
        <v>36</v>
      </c>
      <c r="N11" s="92">
        <v>83</v>
      </c>
      <c r="O11" s="93">
        <f t="shared" ref="O11:O13" si="0">SUM(C11:N11)</f>
        <v>3101</v>
      </c>
      <c r="P11" s="256"/>
    </row>
    <row r="12" spans="1:16" ht="16.5" x14ac:dyDescent="0.25">
      <c r="A12" s="155">
        <v>2</v>
      </c>
      <c r="B12" s="156" t="s">
        <v>165</v>
      </c>
      <c r="C12" s="92">
        <v>27</v>
      </c>
      <c r="D12" s="92">
        <v>320</v>
      </c>
      <c r="E12" s="92">
        <v>22</v>
      </c>
      <c r="F12" s="92">
        <v>175</v>
      </c>
      <c r="G12" s="92">
        <v>441</v>
      </c>
      <c r="H12" s="92">
        <v>82</v>
      </c>
      <c r="I12" s="92">
        <v>44</v>
      </c>
      <c r="J12" s="92">
        <v>0</v>
      </c>
      <c r="K12" s="92">
        <v>53</v>
      </c>
      <c r="L12" s="92">
        <v>10</v>
      </c>
      <c r="M12" s="92">
        <v>0</v>
      </c>
      <c r="N12" s="92">
        <v>81</v>
      </c>
      <c r="O12" s="93">
        <f t="shared" si="0"/>
        <v>1255</v>
      </c>
      <c r="P12" s="256"/>
    </row>
    <row r="13" spans="1:16" ht="16.5" x14ac:dyDescent="0.25">
      <c r="A13" s="155">
        <v>3</v>
      </c>
      <c r="B13" s="156" t="s">
        <v>166</v>
      </c>
      <c r="C13" s="92">
        <f>C10-C11-C12</f>
        <v>0</v>
      </c>
      <c r="D13" s="92">
        <f t="shared" ref="D13:N13" si="1">D10-D11-D12</f>
        <v>107</v>
      </c>
      <c r="E13" s="92">
        <f t="shared" si="1"/>
        <v>204</v>
      </c>
      <c r="F13" s="92">
        <f t="shared" si="1"/>
        <v>0</v>
      </c>
      <c r="G13" s="92">
        <f t="shared" si="1"/>
        <v>108</v>
      </c>
      <c r="H13" s="92">
        <f t="shared" si="1"/>
        <v>60</v>
      </c>
      <c r="I13" s="92">
        <f t="shared" si="1"/>
        <v>72</v>
      </c>
      <c r="J13" s="92">
        <f t="shared" si="1"/>
        <v>884</v>
      </c>
      <c r="K13" s="92">
        <f t="shared" si="1"/>
        <v>60</v>
      </c>
      <c r="L13" s="92">
        <f t="shared" si="1"/>
        <v>26</v>
      </c>
      <c r="M13" s="92">
        <f t="shared" si="1"/>
        <v>0</v>
      </c>
      <c r="N13" s="92">
        <f t="shared" si="1"/>
        <v>263</v>
      </c>
      <c r="O13" s="93">
        <f t="shared" si="0"/>
        <v>1784</v>
      </c>
      <c r="P13" s="257"/>
    </row>
    <row r="14" spans="1:16" ht="15.75" x14ac:dyDescent="0.25">
      <c r="A14" s="9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zoomScaleNormal="100" workbookViewId="0">
      <selection activeCell="N20" sqref="N20"/>
    </sheetView>
  </sheetViews>
  <sheetFormatPr defaultColWidth="9.140625" defaultRowHeight="15" x14ac:dyDescent="0.25"/>
  <cols>
    <col min="1" max="1" width="5.28515625" style="50" customWidth="1"/>
    <col min="2" max="2" width="14.5703125" style="32" customWidth="1"/>
    <col min="3" max="3" width="9.140625" style="32" hidden="1" customWidth="1"/>
    <col min="4" max="4" width="9.140625" style="53" hidden="1" customWidth="1"/>
    <col min="5" max="5" width="9.140625" style="32" hidden="1" customWidth="1"/>
    <col min="6" max="6" width="9.140625" style="53" hidden="1" customWidth="1"/>
    <col min="7" max="7" width="11.28515625" style="32" hidden="1" customWidth="1"/>
    <col min="8" max="8" width="9.5703125" style="53" customWidth="1"/>
    <col min="9" max="9" width="9.140625" style="32" customWidth="1"/>
    <col min="10" max="10" width="9.42578125" style="32" customWidth="1"/>
    <col min="11" max="11" width="8.140625" style="32" customWidth="1"/>
    <col min="12" max="12" width="9.28515625" style="32" customWidth="1"/>
    <col min="13" max="13" width="9.5703125" style="32" customWidth="1"/>
    <col min="14" max="14" width="10.5703125" style="32" customWidth="1"/>
    <col min="15" max="17" width="9.140625" style="32"/>
    <col min="18" max="18" width="11.7109375" style="32" customWidth="1"/>
    <col min="19" max="19" width="11.140625" style="32" customWidth="1"/>
    <col min="20" max="20" width="9.140625" style="32"/>
    <col min="21" max="21" width="9.85546875" style="32" customWidth="1"/>
    <col min="22" max="16384" width="9.140625" style="32"/>
  </cols>
  <sheetData>
    <row r="1" spans="1:22" ht="15.75" x14ac:dyDescent="0.25">
      <c r="A1" s="264" t="s">
        <v>167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ht="18" customHeight="1" x14ac:dyDescent="0.25">
      <c r="A2" s="265" t="s">
        <v>168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</row>
    <row r="3" spans="1:22" ht="15.75" x14ac:dyDescent="0.25">
      <c r="A3" s="266" t="s">
        <v>169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1:22" x14ac:dyDescent="0.25">
      <c r="A4" s="33"/>
      <c r="B4" s="34"/>
      <c r="C4" s="34"/>
      <c r="D4" s="35"/>
      <c r="E4" s="34"/>
      <c r="F4" s="35"/>
      <c r="G4" s="34"/>
      <c r="H4" s="35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2" customHeight="1" x14ac:dyDescent="0.25">
      <c r="A5" s="33"/>
      <c r="B5" s="36"/>
      <c r="C5" s="34"/>
      <c r="D5" s="35"/>
      <c r="E5" s="34"/>
      <c r="F5" s="35"/>
      <c r="G5" s="34"/>
      <c r="H5" s="3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0.25" customHeight="1" x14ac:dyDescent="0.25">
      <c r="A6" s="267" t="s">
        <v>170</v>
      </c>
      <c r="B6" s="267" t="s">
        <v>171</v>
      </c>
      <c r="C6" s="262" t="s">
        <v>172</v>
      </c>
      <c r="D6" s="268"/>
      <c r="E6" s="268"/>
      <c r="F6" s="268"/>
      <c r="G6" s="263"/>
      <c r="H6" s="262" t="s">
        <v>173</v>
      </c>
      <c r="I6" s="268"/>
      <c r="J6" s="268"/>
      <c r="K6" s="268"/>
      <c r="L6" s="263"/>
      <c r="M6" s="262" t="s">
        <v>174</v>
      </c>
      <c r="N6" s="268"/>
      <c r="O6" s="268"/>
      <c r="P6" s="268"/>
      <c r="Q6" s="263"/>
      <c r="R6" s="262" t="s">
        <v>175</v>
      </c>
      <c r="S6" s="268"/>
      <c r="T6" s="268"/>
      <c r="U6" s="268"/>
      <c r="V6" s="263"/>
    </row>
    <row r="7" spans="1:22" s="40" customFormat="1" ht="31.5" x14ac:dyDescent="0.25">
      <c r="A7" s="267"/>
      <c r="B7" s="267"/>
      <c r="C7" s="37" t="s">
        <v>176</v>
      </c>
      <c r="D7" s="38" t="s">
        <v>177</v>
      </c>
      <c r="E7" s="39" t="s">
        <v>178</v>
      </c>
      <c r="F7" s="38" t="s">
        <v>179</v>
      </c>
      <c r="G7" s="39" t="s">
        <v>180</v>
      </c>
      <c r="H7" s="38" t="s">
        <v>181</v>
      </c>
      <c r="I7" s="39" t="s">
        <v>182</v>
      </c>
      <c r="J7" s="39" t="s">
        <v>178</v>
      </c>
      <c r="K7" s="39" t="s">
        <v>183</v>
      </c>
      <c r="L7" s="39" t="s">
        <v>180</v>
      </c>
      <c r="M7" s="38" t="s">
        <v>181</v>
      </c>
      <c r="N7" s="39" t="s">
        <v>182</v>
      </c>
      <c r="O7" s="39" t="s">
        <v>178</v>
      </c>
      <c r="P7" s="39" t="s">
        <v>183</v>
      </c>
      <c r="Q7" s="39" t="s">
        <v>180</v>
      </c>
      <c r="R7" s="38" t="s">
        <v>181</v>
      </c>
      <c r="S7" s="39" t="s">
        <v>182</v>
      </c>
      <c r="T7" s="39" t="s">
        <v>178</v>
      </c>
      <c r="U7" s="39" t="s">
        <v>183</v>
      </c>
      <c r="V7" s="39" t="s">
        <v>180</v>
      </c>
    </row>
    <row r="8" spans="1:22" s="42" customFormat="1" ht="30" customHeight="1" x14ac:dyDescent="0.25">
      <c r="A8" s="67">
        <v>1</v>
      </c>
      <c r="B8" s="76" t="s">
        <v>7</v>
      </c>
      <c r="C8" s="69">
        <v>36741</v>
      </c>
      <c r="D8" s="70">
        <v>16995</v>
      </c>
      <c r="E8" s="71">
        <v>46.256226014534171</v>
      </c>
      <c r="F8" s="70">
        <v>3506</v>
      </c>
      <c r="G8" s="71">
        <v>9.5424729865817479</v>
      </c>
      <c r="H8" s="77">
        <v>9713</v>
      </c>
      <c r="I8" s="78">
        <v>9692</v>
      </c>
      <c r="J8" s="74">
        <f>I8/H8*100</f>
        <v>99.78379491403274</v>
      </c>
      <c r="K8" s="78">
        <v>9620</v>
      </c>
      <c r="L8" s="75">
        <f>K8/H8*100</f>
        <v>99.042520333573563</v>
      </c>
      <c r="M8" s="78">
        <v>31388</v>
      </c>
      <c r="N8" s="78">
        <v>31350</v>
      </c>
      <c r="O8" s="74">
        <f>N8/M8*100</f>
        <v>99.878934624697337</v>
      </c>
      <c r="P8" s="78">
        <v>30769</v>
      </c>
      <c r="Q8" s="75">
        <f>P8/M8*100</f>
        <v>98.027908754938196</v>
      </c>
      <c r="R8" s="78">
        <v>82621</v>
      </c>
      <c r="S8" s="78">
        <v>82504</v>
      </c>
      <c r="T8" s="74">
        <f>S8/R8*100</f>
        <v>99.858389513561931</v>
      </c>
      <c r="U8" s="78">
        <v>72206</v>
      </c>
      <c r="V8" s="75">
        <f>U8/R8*100</f>
        <v>87.394246014935675</v>
      </c>
    </row>
    <row r="9" spans="1:22" s="42" customFormat="1" ht="30" customHeight="1" x14ac:dyDescent="0.25">
      <c r="A9" s="67">
        <v>2</v>
      </c>
      <c r="B9" s="68" t="s">
        <v>8</v>
      </c>
      <c r="C9" s="69">
        <v>32459</v>
      </c>
      <c r="D9" s="70">
        <v>22016</v>
      </c>
      <c r="E9" s="71">
        <v>67.827104963184325</v>
      </c>
      <c r="F9" s="70">
        <v>7172</v>
      </c>
      <c r="G9" s="71">
        <v>22.095566714932684</v>
      </c>
      <c r="H9" s="72">
        <v>15888</v>
      </c>
      <c r="I9" s="73">
        <v>15507</v>
      </c>
      <c r="J9" s="74">
        <f t="shared" ref="J9:J20" si="0">I9/H9*100</f>
        <v>97.601963746223561</v>
      </c>
      <c r="K9" s="73">
        <v>12846</v>
      </c>
      <c r="L9" s="75">
        <f t="shared" ref="L9:L20" si="1">K9/H9*100</f>
        <v>80.853474320241688</v>
      </c>
      <c r="M9" s="73">
        <v>44697</v>
      </c>
      <c r="N9" s="73">
        <v>43892</v>
      </c>
      <c r="O9" s="74">
        <f t="shared" ref="O9:O20" si="2">N9/M9*100</f>
        <v>98.198984271875062</v>
      </c>
      <c r="P9" s="73">
        <v>35107</v>
      </c>
      <c r="Q9" s="75">
        <f t="shared" ref="Q9:Q20" si="3">P9/M9*100</f>
        <v>78.544421325816046</v>
      </c>
      <c r="R9" s="73">
        <v>109310</v>
      </c>
      <c r="S9" s="73">
        <v>107995</v>
      </c>
      <c r="T9" s="74">
        <f t="shared" ref="T9:T20" si="4">S9/R9*100</f>
        <v>98.796999359619434</v>
      </c>
      <c r="U9" s="73">
        <v>82748</v>
      </c>
      <c r="V9" s="75">
        <f t="shared" ref="V9:V20" si="5">U9/R9*100</f>
        <v>75.700301893696832</v>
      </c>
    </row>
    <row r="10" spans="1:22" s="43" customFormat="1" ht="30" customHeight="1" x14ac:dyDescent="0.25">
      <c r="A10" s="67">
        <v>3</v>
      </c>
      <c r="B10" s="76" t="s">
        <v>9</v>
      </c>
      <c r="C10" s="69">
        <v>28375</v>
      </c>
      <c r="D10" s="70">
        <v>36987</v>
      </c>
      <c r="E10" s="71">
        <v>130.35066079295154</v>
      </c>
      <c r="F10" s="70">
        <v>14319</v>
      </c>
      <c r="G10" s="71">
        <v>50.463436123348018</v>
      </c>
      <c r="H10" s="72">
        <v>20428</v>
      </c>
      <c r="I10" s="73">
        <v>20302</v>
      </c>
      <c r="J10" s="74">
        <f t="shared" si="0"/>
        <v>99.383199530056785</v>
      </c>
      <c r="K10" s="73">
        <v>19312</v>
      </c>
      <c r="L10" s="75">
        <f t="shared" si="1"/>
        <v>94.536910123360101</v>
      </c>
      <c r="M10" s="73">
        <v>45167</v>
      </c>
      <c r="N10" s="73">
        <v>44901</v>
      </c>
      <c r="O10" s="74">
        <f t="shared" si="2"/>
        <v>99.411074457015076</v>
      </c>
      <c r="P10" s="73">
        <v>43212</v>
      </c>
      <c r="Q10" s="75">
        <f t="shared" si="3"/>
        <v>95.671618659640885</v>
      </c>
      <c r="R10" s="73">
        <v>137311</v>
      </c>
      <c r="S10" s="73">
        <v>136697</v>
      </c>
      <c r="T10" s="74">
        <f t="shared" si="4"/>
        <v>99.552839903576555</v>
      </c>
      <c r="U10" s="73">
        <v>126760</v>
      </c>
      <c r="V10" s="75">
        <f t="shared" si="5"/>
        <v>92.315983424488934</v>
      </c>
    </row>
    <row r="11" spans="1:22" s="43" customFormat="1" ht="30" customHeight="1" x14ac:dyDescent="0.25">
      <c r="A11" s="67">
        <v>4</v>
      </c>
      <c r="B11" s="76" t="s">
        <v>10</v>
      </c>
      <c r="C11" s="69">
        <v>34018</v>
      </c>
      <c r="D11" s="70">
        <v>31159</v>
      </c>
      <c r="E11" s="71">
        <v>91.595625845140802</v>
      </c>
      <c r="F11" s="70">
        <v>11998</v>
      </c>
      <c r="G11" s="71">
        <v>35.269563172438126</v>
      </c>
      <c r="H11" s="72">
        <v>16735</v>
      </c>
      <c r="I11" s="73">
        <v>16277</v>
      </c>
      <c r="J11" s="74">
        <f t="shared" si="0"/>
        <v>97.263220794741557</v>
      </c>
      <c r="K11" s="73">
        <v>15053</v>
      </c>
      <c r="L11" s="75">
        <f t="shared" si="1"/>
        <v>89.949208246190608</v>
      </c>
      <c r="M11" s="73">
        <v>46842</v>
      </c>
      <c r="N11" s="73">
        <v>46205</v>
      </c>
      <c r="O11" s="74">
        <f t="shared" si="2"/>
        <v>98.640109303616413</v>
      </c>
      <c r="P11" s="73">
        <v>39786</v>
      </c>
      <c r="Q11" s="75">
        <f t="shared" si="3"/>
        <v>84.936595363135652</v>
      </c>
      <c r="R11" s="73">
        <v>122875</v>
      </c>
      <c r="S11" s="73">
        <v>122211</v>
      </c>
      <c r="T11" s="74">
        <f t="shared" si="4"/>
        <v>99.459613428280775</v>
      </c>
      <c r="U11" s="73">
        <v>102042</v>
      </c>
      <c r="V11" s="75">
        <f t="shared" si="5"/>
        <v>83.045371312309257</v>
      </c>
    </row>
    <row r="12" spans="1:22" s="43" customFormat="1" ht="30" customHeight="1" x14ac:dyDescent="0.25">
      <c r="A12" s="67">
        <v>5</v>
      </c>
      <c r="B12" s="68" t="s">
        <v>11</v>
      </c>
      <c r="C12" s="69">
        <v>31166</v>
      </c>
      <c r="D12" s="70">
        <v>28946</v>
      </c>
      <c r="E12" s="71">
        <v>92.876852980812416</v>
      </c>
      <c r="F12" s="70">
        <v>9261</v>
      </c>
      <c r="G12" s="71">
        <v>29.715074119232497</v>
      </c>
      <c r="H12" s="72">
        <v>16454</v>
      </c>
      <c r="I12" s="73">
        <v>16022</v>
      </c>
      <c r="J12" s="74">
        <f t="shared" si="0"/>
        <v>97.374498602163612</v>
      </c>
      <c r="K12" s="73">
        <v>14800</v>
      </c>
      <c r="L12" s="75">
        <f t="shared" si="1"/>
        <v>89.947733074024555</v>
      </c>
      <c r="M12" s="73">
        <v>49835</v>
      </c>
      <c r="N12" s="73">
        <v>49181</v>
      </c>
      <c r="O12" s="74">
        <f t="shared" si="2"/>
        <v>98.687669308718768</v>
      </c>
      <c r="P12" s="73">
        <v>45458</v>
      </c>
      <c r="Q12" s="75">
        <f t="shared" si="3"/>
        <v>91.217016153305906</v>
      </c>
      <c r="R12" s="73">
        <v>145418</v>
      </c>
      <c r="S12" s="73">
        <v>144600</v>
      </c>
      <c r="T12" s="74">
        <f t="shared" si="4"/>
        <v>99.437483667771531</v>
      </c>
      <c r="U12" s="73">
        <v>130111</v>
      </c>
      <c r="V12" s="75">
        <f t="shared" si="5"/>
        <v>89.473792790438594</v>
      </c>
    </row>
    <row r="13" spans="1:22" s="43" customFormat="1" ht="30" customHeight="1" x14ac:dyDescent="0.25">
      <c r="A13" s="67">
        <v>6</v>
      </c>
      <c r="B13" s="68" t="s">
        <v>12</v>
      </c>
      <c r="C13" s="69">
        <v>33710</v>
      </c>
      <c r="D13" s="70">
        <v>32953</v>
      </c>
      <c r="E13" s="71">
        <v>97.754375556214768</v>
      </c>
      <c r="F13" s="70">
        <v>10700</v>
      </c>
      <c r="G13" s="71">
        <v>31.741323049540192</v>
      </c>
      <c r="H13" s="72">
        <v>13794</v>
      </c>
      <c r="I13" s="73">
        <v>13658</v>
      </c>
      <c r="J13" s="74">
        <f t="shared" si="0"/>
        <v>99.01406408583442</v>
      </c>
      <c r="K13" s="73">
        <v>12837</v>
      </c>
      <c r="L13" s="75">
        <f t="shared" si="1"/>
        <v>93.062200956937801</v>
      </c>
      <c r="M13" s="73">
        <v>52119</v>
      </c>
      <c r="N13" s="73">
        <v>51726</v>
      </c>
      <c r="O13" s="74">
        <f t="shared" si="2"/>
        <v>99.245956369078456</v>
      </c>
      <c r="P13" s="73">
        <v>49718</v>
      </c>
      <c r="Q13" s="75">
        <f t="shared" si="3"/>
        <v>95.393234712868619</v>
      </c>
      <c r="R13" s="73">
        <v>153288</v>
      </c>
      <c r="S13" s="73">
        <v>152465</v>
      </c>
      <c r="T13" s="74">
        <f t="shared" si="4"/>
        <v>99.46310213454413</v>
      </c>
      <c r="U13" s="73">
        <v>121509</v>
      </c>
      <c r="V13" s="75">
        <f t="shared" si="5"/>
        <v>79.268435885392208</v>
      </c>
    </row>
    <row r="14" spans="1:22" s="43" customFormat="1" ht="30" customHeight="1" x14ac:dyDescent="0.25">
      <c r="A14" s="67">
        <v>7</v>
      </c>
      <c r="B14" s="68" t="s">
        <v>13</v>
      </c>
      <c r="C14" s="69">
        <v>25031</v>
      </c>
      <c r="D14" s="70">
        <v>24768</v>
      </c>
      <c r="E14" s="71">
        <v>98.949302864448086</v>
      </c>
      <c r="F14" s="70">
        <v>8848</v>
      </c>
      <c r="G14" s="71">
        <v>35.348168271343532</v>
      </c>
      <c r="H14" s="72">
        <v>10689</v>
      </c>
      <c r="I14" s="73">
        <v>10543</v>
      </c>
      <c r="J14" s="74">
        <f t="shared" si="0"/>
        <v>98.634109832538115</v>
      </c>
      <c r="K14" s="73">
        <v>9557</v>
      </c>
      <c r="L14" s="75">
        <f t="shared" si="1"/>
        <v>89.409673496117506</v>
      </c>
      <c r="M14" s="73">
        <v>37687</v>
      </c>
      <c r="N14" s="73">
        <v>37642</v>
      </c>
      <c r="O14" s="74">
        <f t="shared" si="2"/>
        <v>99.880595430785149</v>
      </c>
      <c r="P14" s="73">
        <v>31113</v>
      </c>
      <c r="Q14" s="75">
        <f t="shared" si="3"/>
        <v>82.55631915514634</v>
      </c>
      <c r="R14" s="73">
        <v>102817</v>
      </c>
      <c r="S14" s="73">
        <v>102519</v>
      </c>
      <c r="T14" s="74">
        <f t="shared" si="4"/>
        <v>99.710164661485948</v>
      </c>
      <c r="U14" s="73">
        <v>82244</v>
      </c>
      <c r="V14" s="75">
        <f t="shared" si="5"/>
        <v>79.990663022651901</v>
      </c>
    </row>
    <row r="15" spans="1:22" s="43" customFormat="1" ht="30" customHeight="1" x14ac:dyDescent="0.25">
      <c r="A15" s="67">
        <v>8</v>
      </c>
      <c r="B15" s="68" t="s">
        <v>14</v>
      </c>
      <c r="C15" s="69">
        <v>27436</v>
      </c>
      <c r="D15" s="70">
        <v>23964</v>
      </c>
      <c r="E15" s="71">
        <v>87.345094037031629</v>
      </c>
      <c r="F15" s="70">
        <v>8299</v>
      </c>
      <c r="G15" s="71">
        <v>30.248578509986878</v>
      </c>
      <c r="H15" s="72">
        <v>11998</v>
      </c>
      <c r="I15" s="73">
        <v>11837</v>
      </c>
      <c r="J15" s="74">
        <f t="shared" si="0"/>
        <v>98.65810968494749</v>
      </c>
      <c r="K15" s="73">
        <v>9616</v>
      </c>
      <c r="L15" s="75">
        <f t="shared" si="1"/>
        <v>80.14669111518586</v>
      </c>
      <c r="M15" s="73">
        <v>36965</v>
      </c>
      <c r="N15" s="73">
        <v>36657</v>
      </c>
      <c r="O15" s="74">
        <f t="shared" si="2"/>
        <v>99.166779385905585</v>
      </c>
      <c r="P15" s="73">
        <v>29642</v>
      </c>
      <c r="Q15" s="75">
        <f t="shared" si="3"/>
        <v>80.189368321385089</v>
      </c>
      <c r="R15" s="73">
        <v>95841</v>
      </c>
      <c r="S15" s="73">
        <v>94913</v>
      </c>
      <c r="T15" s="74">
        <f t="shared" si="4"/>
        <v>99.031729635542192</v>
      </c>
      <c r="U15" s="73">
        <v>82148</v>
      </c>
      <c r="V15" s="75">
        <f t="shared" si="5"/>
        <v>85.712795150301019</v>
      </c>
    </row>
    <row r="16" spans="1:22" s="43" customFormat="1" ht="30" customHeight="1" x14ac:dyDescent="0.25">
      <c r="A16" s="67">
        <v>9</v>
      </c>
      <c r="B16" s="68" t="s">
        <v>15</v>
      </c>
      <c r="C16" s="69">
        <v>19682</v>
      </c>
      <c r="D16" s="70">
        <v>16750</v>
      </c>
      <c r="E16" s="71">
        <v>85.103139924804395</v>
      </c>
      <c r="F16" s="70">
        <v>5557</v>
      </c>
      <c r="G16" s="71">
        <v>28.233919317142568</v>
      </c>
      <c r="H16" s="72">
        <v>8096</v>
      </c>
      <c r="I16" s="73">
        <v>8069</v>
      </c>
      <c r="J16" s="74">
        <f t="shared" si="0"/>
        <v>99.666501976284579</v>
      </c>
      <c r="K16" s="73">
        <v>7832</v>
      </c>
      <c r="L16" s="75">
        <f t="shared" si="1"/>
        <v>96.739130434782609</v>
      </c>
      <c r="M16" s="73">
        <v>23577</v>
      </c>
      <c r="N16" s="73">
        <v>23470</v>
      </c>
      <c r="O16" s="74">
        <f t="shared" si="2"/>
        <v>99.546167875471852</v>
      </c>
      <c r="P16" s="73">
        <v>22323</v>
      </c>
      <c r="Q16" s="75">
        <f t="shared" si="3"/>
        <v>94.681257157399159</v>
      </c>
      <c r="R16" s="73">
        <v>70298</v>
      </c>
      <c r="S16" s="73">
        <v>70081</v>
      </c>
      <c r="T16" s="74">
        <f t="shared" si="4"/>
        <v>99.691314119889611</v>
      </c>
      <c r="U16" s="73">
        <v>64737</v>
      </c>
      <c r="V16" s="75">
        <f t="shared" si="5"/>
        <v>92.08939087883013</v>
      </c>
    </row>
    <row r="17" spans="1:22" s="43" customFormat="1" ht="30" customHeight="1" x14ac:dyDescent="0.25">
      <c r="A17" s="67">
        <v>10</v>
      </c>
      <c r="B17" s="68" t="s">
        <v>16</v>
      </c>
      <c r="C17" s="69">
        <v>21295</v>
      </c>
      <c r="D17" s="70">
        <v>13605</v>
      </c>
      <c r="E17" s="71">
        <v>63.888236675275891</v>
      </c>
      <c r="F17" s="70">
        <v>5013</v>
      </c>
      <c r="G17" s="71">
        <v>23.540737262268138</v>
      </c>
      <c r="H17" s="72">
        <v>5627</v>
      </c>
      <c r="I17" s="73">
        <v>5569</v>
      </c>
      <c r="J17" s="74">
        <f t="shared" si="0"/>
        <v>98.969255375866368</v>
      </c>
      <c r="K17" s="73">
        <v>5273</v>
      </c>
      <c r="L17" s="75">
        <f t="shared" si="1"/>
        <v>93.708903500977428</v>
      </c>
      <c r="M17" s="73">
        <v>17988</v>
      </c>
      <c r="N17" s="73">
        <v>17930</v>
      </c>
      <c r="O17" s="74">
        <f t="shared" si="2"/>
        <v>99.677562819657552</v>
      </c>
      <c r="P17" s="73">
        <v>16260</v>
      </c>
      <c r="Q17" s="75">
        <f t="shared" si="3"/>
        <v>90.393595730486993</v>
      </c>
      <c r="R17" s="73">
        <v>55301</v>
      </c>
      <c r="S17" s="73">
        <v>55243</v>
      </c>
      <c r="T17" s="74">
        <f t="shared" si="4"/>
        <v>99.895119437261542</v>
      </c>
      <c r="U17" s="73">
        <v>51345</v>
      </c>
      <c r="V17" s="75">
        <f t="shared" si="5"/>
        <v>92.846422307010727</v>
      </c>
    </row>
    <row r="18" spans="1:22" s="43" customFormat="1" ht="30" customHeight="1" x14ac:dyDescent="0.25">
      <c r="A18" s="67">
        <v>11</v>
      </c>
      <c r="B18" s="68" t="s">
        <v>17</v>
      </c>
      <c r="C18" s="69">
        <v>21551</v>
      </c>
      <c r="D18" s="70">
        <v>27643</v>
      </c>
      <c r="E18" s="71">
        <v>128.26782979908126</v>
      </c>
      <c r="F18" s="70">
        <v>9977</v>
      </c>
      <c r="G18" s="71">
        <v>46.294835506473021</v>
      </c>
      <c r="H18" s="72">
        <v>12723</v>
      </c>
      <c r="I18" s="73">
        <v>12592</v>
      </c>
      <c r="J18" s="74">
        <f t="shared" si="0"/>
        <v>98.970368623752265</v>
      </c>
      <c r="K18" s="73">
        <v>10499</v>
      </c>
      <c r="L18" s="75">
        <f t="shared" si="1"/>
        <v>82.519845948282637</v>
      </c>
      <c r="M18" s="73">
        <v>34274</v>
      </c>
      <c r="N18" s="73">
        <v>34157</v>
      </c>
      <c r="O18" s="74">
        <f t="shared" si="2"/>
        <v>99.658633366400181</v>
      </c>
      <c r="P18" s="73">
        <v>26756</v>
      </c>
      <c r="Q18" s="75">
        <f t="shared" si="3"/>
        <v>78.065005543560716</v>
      </c>
      <c r="R18" s="73">
        <v>88598</v>
      </c>
      <c r="S18" s="73">
        <v>87893</v>
      </c>
      <c r="T18" s="74">
        <f t="shared" si="4"/>
        <v>99.204270976771483</v>
      </c>
      <c r="U18" s="73">
        <v>75736</v>
      </c>
      <c r="V18" s="75">
        <f t="shared" si="5"/>
        <v>85.482742274091962</v>
      </c>
    </row>
    <row r="19" spans="1:22" s="43" customFormat="1" ht="30" customHeight="1" x14ac:dyDescent="0.25">
      <c r="A19" s="67">
        <v>12</v>
      </c>
      <c r="B19" s="68" t="s">
        <v>18</v>
      </c>
      <c r="C19" s="69">
        <v>12251</v>
      </c>
      <c r="D19" s="70">
        <v>15127</v>
      </c>
      <c r="E19" s="71">
        <v>123.47563464207003</v>
      </c>
      <c r="F19" s="70">
        <v>4642</v>
      </c>
      <c r="G19" s="71">
        <v>37.890784425761161</v>
      </c>
      <c r="H19" s="72">
        <v>5602</v>
      </c>
      <c r="I19" s="73">
        <v>5602</v>
      </c>
      <c r="J19" s="74">
        <f t="shared" si="0"/>
        <v>100</v>
      </c>
      <c r="K19" s="73">
        <v>5602</v>
      </c>
      <c r="L19" s="75">
        <f t="shared" si="1"/>
        <v>100</v>
      </c>
      <c r="M19" s="73">
        <v>17117</v>
      </c>
      <c r="N19" s="73">
        <v>16781</v>
      </c>
      <c r="O19" s="74">
        <f t="shared" si="2"/>
        <v>98.037039200794524</v>
      </c>
      <c r="P19" s="73">
        <v>16694</v>
      </c>
      <c r="Q19" s="75">
        <f t="shared" si="3"/>
        <v>97.528772565285976</v>
      </c>
      <c r="R19" s="73">
        <v>56909</v>
      </c>
      <c r="S19" s="73">
        <v>56481</v>
      </c>
      <c r="T19" s="74">
        <f t="shared" si="4"/>
        <v>99.247922121281334</v>
      </c>
      <c r="U19" s="73">
        <v>49741</v>
      </c>
      <c r="V19" s="75">
        <f t="shared" si="5"/>
        <v>87.404452722767928</v>
      </c>
    </row>
    <row r="20" spans="1:22" ht="30" customHeight="1" x14ac:dyDescent="0.25">
      <c r="A20" s="262" t="s">
        <v>6</v>
      </c>
      <c r="B20" s="263"/>
      <c r="C20" s="44">
        <f>SUM(C8:C19)</f>
        <v>323715</v>
      </c>
      <c r="D20" s="45">
        <v>290913</v>
      </c>
      <c r="E20" s="46">
        <v>89.867012650016221</v>
      </c>
      <c r="F20" s="45">
        <v>99292</v>
      </c>
      <c r="G20" s="46">
        <v>30.672659592542821</v>
      </c>
      <c r="H20" s="79">
        <f>SUM(H8:H19)</f>
        <v>147747</v>
      </c>
      <c r="I20" s="79">
        <f t="shared" ref="I20:U20" si="6">SUM(I8:I19)</f>
        <v>145670</v>
      </c>
      <c r="J20" s="80">
        <f t="shared" si="0"/>
        <v>98.594218495130193</v>
      </c>
      <c r="K20" s="79">
        <f t="shared" si="6"/>
        <v>132847</v>
      </c>
      <c r="L20" s="81">
        <f t="shared" si="1"/>
        <v>89.915192863476079</v>
      </c>
      <c r="M20" s="79">
        <f t="shared" si="6"/>
        <v>437656</v>
      </c>
      <c r="N20" s="79">
        <f t="shared" si="6"/>
        <v>433892</v>
      </c>
      <c r="O20" s="80">
        <f t="shared" si="2"/>
        <v>99.139963807191037</v>
      </c>
      <c r="P20" s="79">
        <f t="shared" si="6"/>
        <v>386838</v>
      </c>
      <c r="Q20" s="81">
        <f t="shared" si="3"/>
        <v>88.388597437256649</v>
      </c>
      <c r="R20" s="79">
        <f t="shared" si="6"/>
        <v>1220587</v>
      </c>
      <c r="S20" s="79">
        <f t="shared" si="6"/>
        <v>1213602</v>
      </c>
      <c r="T20" s="80">
        <f t="shared" si="4"/>
        <v>99.427734360598635</v>
      </c>
      <c r="U20" s="79">
        <f t="shared" si="6"/>
        <v>1041327</v>
      </c>
      <c r="V20" s="81">
        <f t="shared" si="5"/>
        <v>85.313623690896264</v>
      </c>
    </row>
    <row r="21" spans="1:22" ht="24" customHeight="1" x14ac:dyDescent="0.25">
      <c r="A21" s="47" t="s">
        <v>184</v>
      </c>
      <c r="B21" s="48"/>
      <c r="C21" s="34"/>
      <c r="D21" s="35"/>
      <c r="E21" s="34"/>
      <c r="F21" s="35"/>
      <c r="G21" s="34"/>
      <c r="H21" s="35"/>
      <c r="I21" s="34"/>
      <c r="J21" s="49"/>
      <c r="K21" s="49"/>
      <c r="L21" s="34"/>
      <c r="M21" s="49"/>
      <c r="N21" s="34"/>
      <c r="O21" s="34"/>
      <c r="P21" s="34"/>
      <c r="Q21" s="34"/>
      <c r="R21" s="34"/>
      <c r="S21" s="34"/>
      <c r="T21" s="34"/>
      <c r="U21" s="34"/>
      <c r="V21" s="34"/>
    </row>
    <row r="23" spans="1:22" x14ac:dyDescent="0.25">
      <c r="D23" s="51"/>
      <c r="E23" s="52"/>
      <c r="G23" s="52"/>
    </row>
    <row r="24" spans="1:22" x14ac:dyDescent="0.25">
      <c r="A24" s="54"/>
      <c r="B24" s="52"/>
      <c r="D24" s="51"/>
      <c r="E24" s="52"/>
      <c r="F24" s="51"/>
      <c r="G24" s="52"/>
      <c r="H24" s="51"/>
      <c r="I24" s="52"/>
      <c r="J24" s="52"/>
      <c r="K24" s="52"/>
    </row>
    <row r="25" spans="1:22" x14ac:dyDescent="0.25">
      <c r="B25" s="52"/>
      <c r="C25" s="52"/>
      <c r="D25" s="51"/>
      <c r="E25" s="52"/>
      <c r="F25" s="51"/>
      <c r="G25" s="52"/>
      <c r="H25" s="51"/>
      <c r="I25" s="52"/>
    </row>
    <row r="27" spans="1:22" x14ac:dyDescent="0.25">
      <c r="B27" s="52"/>
      <c r="C27" s="52"/>
      <c r="D27" s="51"/>
      <c r="E27" s="52"/>
      <c r="F27" s="51"/>
      <c r="G27" s="52"/>
      <c r="H27" s="51"/>
      <c r="I27" s="52"/>
    </row>
    <row r="30" spans="1:22" x14ac:dyDescent="0.25">
      <c r="N30" s="52"/>
      <c r="O30" s="52"/>
    </row>
    <row r="32" spans="1:22" x14ac:dyDescent="0.25">
      <c r="L32" s="52"/>
      <c r="M32" s="52"/>
    </row>
    <row r="44" spans="11:15" x14ac:dyDescent="0.25">
      <c r="L44" s="53"/>
    </row>
    <row r="46" spans="11:15" x14ac:dyDescent="0.25">
      <c r="K46" s="52"/>
      <c r="L46" s="52"/>
      <c r="M46" s="52"/>
      <c r="N46" s="52"/>
      <c r="O46" s="52"/>
    </row>
    <row r="54" spans="1:9" x14ac:dyDescent="0.25">
      <c r="A54" s="54"/>
      <c r="B54" s="52"/>
      <c r="C54" s="52"/>
      <c r="D54" s="51"/>
      <c r="E54" s="52"/>
      <c r="F54" s="51"/>
      <c r="G54" s="52"/>
      <c r="H54" s="51"/>
      <c r="I54" s="52"/>
    </row>
    <row r="55" spans="1:9" x14ac:dyDescent="0.25">
      <c r="B55" s="52"/>
      <c r="C55" s="52"/>
      <c r="D55" s="51"/>
      <c r="E55" s="52"/>
      <c r="F55" s="51"/>
      <c r="G55" s="52"/>
      <c r="H55" s="51"/>
      <c r="I55" s="52"/>
    </row>
    <row r="56" spans="1:9" x14ac:dyDescent="0.25">
      <c r="B56" s="52"/>
      <c r="C56" s="52"/>
      <c r="D56" s="51"/>
      <c r="E56" s="52"/>
      <c r="F56" s="51"/>
      <c r="G56" s="52"/>
      <c r="H56" s="51"/>
      <c r="I56" s="52"/>
    </row>
    <row r="57" spans="1:9" x14ac:dyDescent="0.25">
      <c r="B57" s="52"/>
      <c r="C57" s="52"/>
      <c r="D57" s="51"/>
      <c r="E57" s="52"/>
      <c r="F57" s="51"/>
      <c r="G57" s="52"/>
      <c r="H57" s="51"/>
      <c r="I57" s="52"/>
    </row>
    <row r="58" spans="1:9" x14ac:dyDescent="0.25">
      <c r="B58" s="52"/>
      <c r="C58" s="52"/>
      <c r="D58" s="51"/>
      <c r="E58" s="52"/>
      <c r="F58" s="51"/>
      <c r="G58" s="52"/>
      <c r="H58" s="51"/>
      <c r="I58" s="52"/>
    </row>
    <row r="59" spans="1:9" x14ac:dyDescent="0.25">
      <c r="B59" s="52"/>
      <c r="C59" s="52"/>
      <c r="D59" s="51"/>
      <c r="E59" s="52"/>
      <c r="F59" s="51"/>
      <c r="G59" s="52"/>
      <c r="H59" s="51"/>
      <c r="I59" s="52"/>
    </row>
    <row r="60" spans="1:9" x14ac:dyDescent="0.25">
      <c r="B60" s="52"/>
      <c r="C60" s="52"/>
      <c r="D60" s="51"/>
      <c r="E60" s="52"/>
      <c r="F60" s="51"/>
      <c r="G60" s="52"/>
      <c r="H60" s="51"/>
      <c r="I60" s="52"/>
    </row>
  </sheetData>
  <mergeCells count="10">
    <mergeCell ref="A20:B20"/>
    <mergeCell ref="A1:V1"/>
    <mergeCell ref="A2:V2"/>
    <mergeCell ref="A3:V3"/>
    <mergeCell ref="A6:A7"/>
    <mergeCell ref="B6:B7"/>
    <mergeCell ref="C6:G6"/>
    <mergeCell ref="H6:L6"/>
    <mergeCell ref="M6:Q6"/>
    <mergeCell ref="R6:V6"/>
  </mergeCells>
  <printOptions horizontalCentered="1"/>
  <pageMargins left="0.7" right="0.7" top="0.5" bottom="0.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H11" sqref="H11"/>
    </sheetView>
  </sheetViews>
  <sheetFormatPr defaultRowHeight="15" x14ac:dyDescent="0.25"/>
  <cols>
    <col min="2" max="2" width="16.85546875" customWidth="1"/>
    <col min="3" max="4" width="13.28515625" customWidth="1"/>
    <col min="5" max="5" width="12.140625" customWidth="1"/>
    <col min="6" max="6" width="15.42578125" customWidth="1"/>
    <col min="7" max="7" width="14" customWidth="1"/>
    <col min="8" max="8" width="20.140625" customWidth="1"/>
    <col min="9" max="9" width="22.85546875" customWidth="1"/>
    <col min="10" max="10" width="23.42578125" customWidth="1"/>
  </cols>
  <sheetData>
    <row r="1" spans="1:11" s="32" customFormat="1" ht="15.75" x14ac:dyDescent="0.25">
      <c r="A1" s="264" t="s">
        <v>185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1" s="32" customFormat="1" ht="15.75" x14ac:dyDescent="0.25">
      <c r="A2" s="265" t="s">
        <v>186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1" s="55" customFormat="1" ht="15.75" x14ac:dyDescent="0.25">
      <c r="A3" s="266" t="s">
        <v>169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1" s="32" customFormat="1" x14ac:dyDescent="0.25">
      <c r="A4" s="33"/>
      <c r="B4" s="34"/>
      <c r="C4" s="34"/>
      <c r="D4" s="34"/>
      <c r="E4" s="35"/>
      <c r="F4" s="34"/>
      <c r="G4" s="34"/>
      <c r="H4" s="34"/>
      <c r="I4" s="34"/>
      <c r="J4" s="34"/>
    </row>
    <row r="5" spans="1:11" s="32" customFormat="1" ht="20.25" x14ac:dyDescent="0.25">
      <c r="A5" s="33"/>
      <c r="B5" s="36"/>
      <c r="C5" s="36"/>
      <c r="D5" s="36"/>
      <c r="E5" s="35"/>
      <c r="F5" s="34"/>
      <c r="G5" s="34"/>
      <c r="H5" s="34"/>
      <c r="I5" s="34"/>
      <c r="J5" s="34"/>
    </row>
    <row r="6" spans="1:11" s="32" customFormat="1" ht="15.75" x14ac:dyDescent="0.25">
      <c r="A6" s="267" t="s">
        <v>170</v>
      </c>
      <c r="B6" s="267" t="s">
        <v>171</v>
      </c>
      <c r="C6" s="262" t="s">
        <v>187</v>
      </c>
      <c r="D6" s="268"/>
      <c r="E6" s="268"/>
      <c r="F6" s="268"/>
      <c r="G6" s="263"/>
      <c r="H6" s="262" t="s">
        <v>188</v>
      </c>
      <c r="I6" s="268"/>
      <c r="J6" s="263"/>
      <c r="K6" s="34"/>
    </row>
    <row r="7" spans="1:11" s="40" customFormat="1" ht="47.25" x14ac:dyDescent="0.25">
      <c r="A7" s="267"/>
      <c r="B7" s="267"/>
      <c r="C7" s="39" t="s">
        <v>189</v>
      </c>
      <c r="D7" s="39" t="s">
        <v>181</v>
      </c>
      <c r="E7" s="38" t="s">
        <v>190</v>
      </c>
      <c r="F7" s="39" t="s">
        <v>191</v>
      </c>
      <c r="G7" s="39" t="s">
        <v>187</v>
      </c>
      <c r="H7" s="38" t="s">
        <v>192</v>
      </c>
      <c r="I7" s="38" t="s">
        <v>193</v>
      </c>
      <c r="J7" s="39" t="s">
        <v>194</v>
      </c>
      <c r="K7" s="56"/>
    </row>
    <row r="8" spans="1:11" s="60" customFormat="1" ht="15.75" x14ac:dyDescent="0.25">
      <c r="A8" s="41">
        <v>1</v>
      </c>
      <c r="B8" s="57" t="s">
        <v>7</v>
      </c>
      <c r="C8" s="19">
        <v>339</v>
      </c>
      <c r="D8" s="58">
        <v>106148</v>
      </c>
      <c r="E8" s="82">
        <f>(C8*100000)/(D8*2)</f>
        <v>159.68270716358293</v>
      </c>
      <c r="F8" s="82">
        <v>99.858389513561931</v>
      </c>
      <c r="G8" s="31">
        <f>IF(E8&lt;50,1,IF(E8&lt;150,2,3))</f>
        <v>3</v>
      </c>
      <c r="H8" s="86">
        <v>99.042520333573563</v>
      </c>
      <c r="I8" s="86">
        <v>98.027908754938196</v>
      </c>
      <c r="J8" s="31">
        <f>IF(AND(H8&gt;80,I8&gt;80),G8,G8+1)</f>
        <v>3</v>
      </c>
      <c r="K8" s="59" t="s">
        <v>195</v>
      </c>
    </row>
    <row r="9" spans="1:11" s="60" customFormat="1" ht="15.75" x14ac:dyDescent="0.25">
      <c r="A9" s="41">
        <v>2</v>
      </c>
      <c r="B9" s="61" t="s">
        <v>8</v>
      </c>
      <c r="C9" s="19">
        <v>244</v>
      </c>
      <c r="D9" s="62">
        <v>146744</v>
      </c>
      <c r="E9" s="82">
        <f t="shared" ref="E9:E20" si="0">(C9*100000)/(D9*2)</f>
        <v>83.137981791419065</v>
      </c>
      <c r="F9" s="83">
        <v>98.796999359619434</v>
      </c>
      <c r="G9" s="31">
        <f t="shared" ref="G9:G20" si="1">IF(E9&lt;50,1,IF(E9&lt;150,2,3))</f>
        <v>2</v>
      </c>
      <c r="H9" s="86">
        <v>80.853474320241688</v>
      </c>
      <c r="I9" s="86">
        <v>78.544421325816046</v>
      </c>
      <c r="J9" s="31">
        <f t="shared" ref="J9:J20" si="2">IF(AND(H9&gt;80,I9&gt;80),G9,G9+1)</f>
        <v>3</v>
      </c>
      <c r="K9" s="59"/>
    </row>
    <row r="10" spans="1:11" s="32" customFormat="1" ht="15.75" x14ac:dyDescent="0.25">
      <c r="A10" s="41">
        <v>3</v>
      </c>
      <c r="B10" s="57" t="s">
        <v>9</v>
      </c>
      <c r="C10" s="19">
        <v>199</v>
      </c>
      <c r="D10" s="62">
        <v>180542</v>
      </c>
      <c r="E10" s="82">
        <f t="shared" si="0"/>
        <v>55.111829934308915</v>
      </c>
      <c r="F10" s="83">
        <v>99.552839903576555</v>
      </c>
      <c r="G10" s="31">
        <f t="shared" si="1"/>
        <v>2</v>
      </c>
      <c r="H10" s="86">
        <v>94.536910123360101</v>
      </c>
      <c r="I10" s="86">
        <v>95.671618659640885</v>
      </c>
      <c r="J10" s="31">
        <f t="shared" si="2"/>
        <v>2</v>
      </c>
      <c r="K10" s="34"/>
    </row>
    <row r="11" spans="1:11" s="32" customFormat="1" ht="15.75" x14ac:dyDescent="0.25">
      <c r="A11" s="41">
        <v>4</v>
      </c>
      <c r="B11" s="57" t="s">
        <v>10</v>
      </c>
      <c r="C11" s="19">
        <v>562</v>
      </c>
      <c r="D11" s="62">
        <v>164163</v>
      </c>
      <c r="E11" s="82">
        <f t="shared" si="0"/>
        <v>171.17133580648502</v>
      </c>
      <c r="F11" s="83">
        <v>99.459613428280775</v>
      </c>
      <c r="G11" s="31">
        <f t="shared" si="1"/>
        <v>3</v>
      </c>
      <c r="H11" s="86">
        <v>89.949208246190608</v>
      </c>
      <c r="I11" s="86">
        <v>84.936595363135652</v>
      </c>
      <c r="J11" s="31">
        <f t="shared" si="2"/>
        <v>3</v>
      </c>
      <c r="K11" s="34"/>
    </row>
    <row r="12" spans="1:11" s="32" customFormat="1" ht="15.75" x14ac:dyDescent="0.25">
      <c r="A12" s="41">
        <v>5</v>
      </c>
      <c r="B12" s="61" t="s">
        <v>11</v>
      </c>
      <c r="C12" s="19">
        <v>225</v>
      </c>
      <c r="D12" s="62">
        <v>164758</v>
      </c>
      <c r="E12" s="82">
        <f t="shared" si="0"/>
        <v>68.281965063911926</v>
      </c>
      <c r="F12" s="83">
        <v>99.437483667771531</v>
      </c>
      <c r="G12" s="31">
        <f t="shared" si="1"/>
        <v>2</v>
      </c>
      <c r="H12" s="86">
        <v>89.947733074024555</v>
      </c>
      <c r="I12" s="86">
        <v>91.217016153305906</v>
      </c>
      <c r="J12" s="31">
        <f t="shared" si="2"/>
        <v>2</v>
      </c>
      <c r="K12" s="34"/>
    </row>
    <row r="13" spans="1:11" s="32" customFormat="1" ht="15.75" x14ac:dyDescent="0.25">
      <c r="A13" s="41">
        <v>6</v>
      </c>
      <c r="B13" s="61" t="s">
        <v>12</v>
      </c>
      <c r="C13" s="19">
        <v>278</v>
      </c>
      <c r="D13" s="63">
        <v>197521</v>
      </c>
      <c r="E13" s="82">
        <f t="shared" si="0"/>
        <v>70.372264214944238</v>
      </c>
      <c r="F13" s="83">
        <v>99.46310213454413</v>
      </c>
      <c r="G13" s="31">
        <f t="shared" si="1"/>
        <v>2</v>
      </c>
      <c r="H13" s="86">
        <v>93.062200956937801</v>
      </c>
      <c r="I13" s="86">
        <v>95.393234712868619</v>
      </c>
      <c r="J13" s="31">
        <f t="shared" si="2"/>
        <v>2</v>
      </c>
      <c r="K13" s="34"/>
    </row>
    <row r="14" spans="1:11" s="32" customFormat="1" ht="15.75" x14ac:dyDescent="0.25">
      <c r="A14" s="41">
        <v>7</v>
      </c>
      <c r="B14" s="61" t="s">
        <v>13</v>
      </c>
      <c r="C14" s="19">
        <v>627</v>
      </c>
      <c r="D14" s="63">
        <v>131729</v>
      </c>
      <c r="E14" s="82">
        <f t="shared" si="0"/>
        <v>237.98859780306537</v>
      </c>
      <c r="F14" s="83">
        <v>99.710164661485948</v>
      </c>
      <c r="G14" s="31">
        <f t="shared" si="1"/>
        <v>3</v>
      </c>
      <c r="H14" s="86">
        <v>89.409673496117506</v>
      </c>
      <c r="I14" s="86">
        <v>82.55631915514634</v>
      </c>
      <c r="J14" s="31">
        <f t="shared" si="2"/>
        <v>3</v>
      </c>
      <c r="K14" s="34"/>
    </row>
    <row r="15" spans="1:11" s="32" customFormat="1" ht="15.75" x14ac:dyDescent="0.25">
      <c r="A15" s="41">
        <v>8</v>
      </c>
      <c r="B15" s="61" t="s">
        <v>14</v>
      </c>
      <c r="C15" s="19">
        <v>138</v>
      </c>
      <c r="D15" s="63">
        <v>134840</v>
      </c>
      <c r="E15" s="82">
        <f t="shared" si="0"/>
        <v>51.171759121922278</v>
      </c>
      <c r="F15" s="83">
        <v>99.031729635542192</v>
      </c>
      <c r="G15" s="31">
        <f t="shared" si="1"/>
        <v>2</v>
      </c>
      <c r="H15" s="86">
        <v>80.14669111518586</v>
      </c>
      <c r="I15" s="86">
        <v>80.189368321385089</v>
      </c>
      <c r="J15" s="31">
        <f t="shared" si="2"/>
        <v>2</v>
      </c>
      <c r="K15" s="34"/>
    </row>
    <row r="16" spans="1:11" s="32" customFormat="1" ht="15.75" x14ac:dyDescent="0.25">
      <c r="A16" s="41">
        <v>9</v>
      </c>
      <c r="B16" s="61" t="s">
        <v>15</v>
      </c>
      <c r="C16" s="19">
        <v>292</v>
      </c>
      <c r="D16" s="63">
        <v>99948</v>
      </c>
      <c r="E16" s="82">
        <f t="shared" si="0"/>
        <v>146.07595949893945</v>
      </c>
      <c r="F16" s="83">
        <v>99.691314119889611</v>
      </c>
      <c r="G16" s="31">
        <f t="shared" si="1"/>
        <v>2</v>
      </c>
      <c r="H16" s="86">
        <v>96.739130434782609</v>
      </c>
      <c r="I16" s="86">
        <v>94.681257157399159</v>
      </c>
      <c r="J16" s="31">
        <f t="shared" si="2"/>
        <v>2</v>
      </c>
      <c r="K16" s="34"/>
    </row>
    <row r="17" spans="1:11" s="32" customFormat="1" ht="15.75" x14ac:dyDescent="0.25">
      <c r="A17" s="41">
        <v>10</v>
      </c>
      <c r="B17" s="61" t="s">
        <v>16</v>
      </c>
      <c r="C17" s="19">
        <v>56</v>
      </c>
      <c r="D17" s="63">
        <v>76426</v>
      </c>
      <c r="E17" s="82">
        <f t="shared" si="0"/>
        <v>36.636746656896868</v>
      </c>
      <c r="F17" s="83">
        <v>99.895119437261542</v>
      </c>
      <c r="G17" s="31">
        <f t="shared" si="1"/>
        <v>1</v>
      </c>
      <c r="H17" s="86">
        <v>93.708903500977428</v>
      </c>
      <c r="I17" s="86">
        <v>90.393595730486993</v>
      </c>
      <c r="J17" s="31">
        <f t="shared" si="2"/>
        <v>1</v>
      </c>
      <c r="K17" s="34"/>
    </row>
    <row r="18" spans="1:11" s="32" customFormat="1" ht="15.75" x14ac:dyDescent="0.25">
      <c r="A18" s="41">
        <v>11</v>
      </c>
      <c r="B18" s="61" t="s">
        <v>17</v>
      </c>
      <c r="C18" s="19">
        <v>11</v>
      </c>
      <c r="D18" s="63">
        <v>120514</v>
      </c>
      <c r="E18" s="82">
        <f t="shared" si="0"/>
        <v>4.563785120400949</v>
      </c>
      <c r="F18" s="83">
        <v>99.204270976771483</v>
      </c>
      <c r="G18" s="31">
        <f t="shared" si="1"/>
        <v>1</v>
      </c>
      <c r="H18" s="86">
        <v>82.519845948282637</v>
      </c>
      <c r="I18" s="86">
        <v>78.065005543560716</v>
      </c>
      <c r="J18" s="31">
        <f t="shared" si="2"/>
        <v>2</v>
      </c>
      <c r="K18" s="34"/>
    </row>
    <row r="19" spans="1:11" s="32" customFormat="1" ht="15.75" x14ac:dyDescent="0.25">
      <c r="A19" s="41">
        <v>12</v>
      </c>
      <c r="B19" s="61" t="s">
        <v>18</v>
      </c>
      <c r="C19" s="19">
        <v>219</v>
      </c>
      <c r="D19" s="63">
        <v>75421</v>
      </c>
      <c r="E19" s="82">
        <f t="shared" si="0"/>
        <v>145.18502804258762</v>
      </c>
      <c r="F19" s="83">
        <v>99.247922121281334</v>
      </c>
      <c r="G19" s="31">
        <f t="shared" si="1"/>
        <v>2</v>
      </c>
      <c r="H19" s="86">
        <v>100</v>
      </c>
      <c r="I19" s="86">
        <v>97.528772565285976</v>
      </c>
      <c r="J19" s="31">
        <f t="shared" si="2"/>
        <v>2</v>
      </c>
      <c r="K19" s="34"/>
    </row>
    <row r="20" spans="1:11" s="32" customFormat="1" ht="15.75" x14ac:dyDescent="0.25">
      <c r="A20" s="262" t="s">
        <v>196</v>
      </c>
      <c r="B20" s="263"/>
      <c r="C20" s="64">
        <v>3190</v>
      </c>
      <c r="D20" s="65">
        <v>1598754</v>
      </c>
      <c r="E20" s="85">
        <f t="shared" si="0"/>
        <v>99.765192143381654</v>
      </c>
      <c r="F20" s="84">
        <v>99.427734360598635</v>
      </c>
      <c r="G20" s="31">
        <f t="shared" si="1"/>
        <v>2</v>
      </c>
      <c r="H20" s="87">
        <v>89.915192863476079</v>
      </c>
      <c r="I20" s="87">
        <v>88.388597437256649</v>
      </c>
      <c r="J20" s="31">
        <f t="shared" si="2"/>
        <v>2</v>
      </c>
      <c r="K20" s="34"/>
    </row>
    <row r="21" spans="1:11" x14ac:dyDescent="0.25">
      <c r="A21" s="66" t="s">
        <v>197</v>
      </c>
      <c r="B21" s="5"/>
      <c r="C21" s="5"/>
      <c r="D21" s="5"/>
      <c r="E21" s="5"/>
      <c r="F21" s="5"/>
      <c r="G21" s="5"/>
      <c r="H21" s="5"/>
      <c r="I21" s="5"/>
      <c r="J21" s="1"/>
      <c r="K21" s="1"/>
    </row>
    <row r="22" spans="1:11" x14ac:dyDescent="0.25">
      <c r="A22" s="5" t="s">
        <v>198</v>
      </c>
      <c r="B22" s="5"/>
      <c r="C22" s="5"/>
      <c r="D22" s="5"/>
      <c r="E22" s="5"/>
      <c r="F22" s="5"/>
      <c r="G22" s="5"/>
      <c r="H22" s="5"/>
      <c r="I22" s="5"/>
      <c r="J22" s="1"/>
      <c r="K22" s="1"/>
    </row>
    <row r="23" spans="1:11" x14ac:dyDescent="0.25">
      <c r="A23" s="5" t="s">
        <v>199</v>
      </c>
      <c r="B23" s="5"/>
      <c r="C23" s="5"/>
      <c r="D23" s="5"/>
      <c r="E23" s="5"/>
      <c r="F23" s="5"/>
      <c r="G23" s="5"/>
      <c r="H23" s="5"/>
      <c r="I23" s="5"/>
      <c r="J23" s="1"/>
      <c r="K23" s="1"/>
    </row>
    <row r="24" spans="1:11" x14ac:dyDescent="0.25">
      <c r="A24" s="5" t="s">
        <v>200</v>
      </c>
      <c r="B24" s="5"/>
      <c r="C24" s="5"/>
      <c r="D24" s="5"/>
      <c r="E24" s="5"/>
      <c r="F24" s="5"/>
      <c r="G24" s="5"/>
      <c r="H24" s="5"/>
      <c r="I24" s="5"/>
      <c r="J24" s="1"/>
      <c r="K24" s="1"/>
    </row>
  </sheetData>
  <mergeCells count="8">
    <mergeCell ref="A20:B20"/>
    <mergeCell ref="A1:J1"/>
    <mergeCell ref="A2:J2"/>
    <mergeCell ref="A3:J3"/>
    <mergeCell ref="A6:A7"/>
    <mergeCell ref="B6:B7"/>
    <mergeCell ref="C6:G6"/>
    <mergeCell ref="H6:J6"/>
  </mergeCells>
  <printOptions horizontalCentered="1"/>
  <pageMargins left="0.7" right="0.7" top="0.5" bottom="0.5" header="0.3" footer="0.3"/>
  <pageSetup paperSize="9" scale="81" orientation="landscape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J12" sqref="J12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64" t="s">
        <v>201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ht="15.75" x14ac:dyDescent="0.25">
      <c r="A2" s="265" t="s">
        <v>202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18" ht="36.75" customHeight="1" x14ac:dyDescent="0.25">
      <c r="A3" s="269" t="s">
        <v>155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8" ht="15.75" x14ac:dyDescent="0.25">
      <c r="A4" s="2"/>
      <c r="B4" s="2"/>
      <c r="C4" s="2"/>
      <c r="D4" s="2"/>
      <c r="E4" s="2" t="s">
        <v>156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20" t="s">
        <v>59</v>
      </c>
      <c r="B6" s="21" t="s">
        <v>203</v>
      </c>
      <c r="C6" s="22">
        <v>44530</v>
      </c>
      <c r="D6" s="22">
        <v>44531</v>
      </c>
      <c r="E6" s="22">
        <v>44532</v>
      </c>
      <c r="F6" s="22">
        <v>44533</v>
      </c>
      <c r="G6" s="22">
        <v>44534</v>
      </c>
      <c r="H6" s="22">
        <v>44535</v>
      </c>
      <c r="I6" s="22">
        <v>44536</v>
      </c>
      <c r="J6" s="23">
        <v>44537</v>
      </c>
      <c r="K6" s="23">
        <v>44538</v>
      </c>
      <c r="L6" s="23">
        <v>44539</v>
      </c>
      <c r="M6" s="23">
        <v>44540</v>
      </c>
      <c r="N6" s="23">
        <v>44541</v>
      </c>
      <c r="O6" s="23">
        <v>44542</v>
      </c>
      <c r="P6" s="23">
        <v>44543</v>
      </c>
      <c r="Q6" s="21" t="s">
        <v>6</v>
      </c>
      <c r="R6" s="21" t="s">
        <v>204</v>
      </c>
    </row>
    <row r="7" spans="1:18" ht="24.95" customHeight="1" x14ac:dyDescent="0.25">
      <c r="A7" s="18">
        <v>1</v>
      </c>
      <c r="B7" s="24" t="s">
        <v>7</v>
      </c>
      <c r="C7" s="25">
        <v>22</v>
      </c>
      <c r="D7" s="25">
        <v>50</v>
      </c>
      <c r="E7" s="25">
        <v>8</v>
      </c>
      <c r="F7" s="25">
        <v>18</v>
      </c>
      <c r="G7" s="25">
        <v>1</v>
      </c>
      <c r="H7" s="25">
        <v>38</v>
      </c>
      <c r="I7" s="25">
        <v>1</v>
      </c>
      <c r="J7" s="25">
        <v>10</v>
      </c>
      <c r="K7" s="25">
        <v>96</v>
      </c>
      <c r="L7" s="25">
        <v>21</v>
      </c>
      <c r="M7" s="25">
        <v>18</v>
      </c>
      <c r="N7" s="25">
        <v>18</v>
      </c>
      <c r="O7" s="25">
        <v>36</v>
      </c>
      <c r="P7" s="25">
        <v>178</v>
      </c>
      <c r="Q7" s="26">
        <f>SUM(C7:P7)</f>
        <v>515</v>
      </c>
      <c r="R7" s="19"/>
    </row>
    <row r="8" spans="1:18" ht="24.95" customHeight="1" x14ac:dyDescent="0.25">
      <c r="A8" s="18">
        <v>2</v>
      </c>
      <c r="B8" s="24" t="s">
        <v>8</v>
      </c>
      <c r="C8" s="25">
        <v>14</v>
      </c>
      <c r="D8" s="25">
        <v>10</v>
      </c>
      <c r="E8" s="25">
        <v>3</v>
      </c>
      <c r="F8" s="25"/>
      <c r="G8" s="25">
        <v>27</v>
      </c>
      <c r="H8" s="25">
        <v>22</v>
      </c>
      <c r="I8" s="25">
        <v>5</v>
      </c>
      <c r="J8" s="25">
        <v>33</v>
      </c>
      <c r="K8" s="25">
        <v>16</v>
      </c>
      <c r="L8" s="25">
        <v>56</v>
      </c>
      <c r="M8" s="25">
        <v>10</v>
      </c>
      <c r="N8" s="25">
        <v>24</v>
      </c>
      <c r="O8" s="25">
        <v>3</v>
      </c>
      <c r="P8" s="25">
        <v>28</v>
      </c>
      <c r="Q8" s="26">
        <f t="shared" ref="Q8:Q18" si="0">SUM(C8:P8)</f>
        <v>251</v>
      </c>
      <c r="R8" s="19"/>
    </row>
    <row r="9" spans="1:18" ht="24.95" customHeight="1" x14ac:dyDescent="0.25">
      <c r="A9" s="18">
        <v>3</v>
      </c>
      <c r="B9" s="24" t="s">
        <v>9</v>
      </c>
      <c r="C9" s="25">
        <v>3</v>
      </c>
      <c r="D9" s="25">
        <v>30</v>
      </c>
      <c r="E9" s="25">
        <v>2</v>
      </c>
      <c r="F9" s="25">
        <v>13</v>
      </c>
      <c r="G9" s="25">
        <v>5</v>
      </c>
      <c r="H9" s="25">
        <v>6</v>
      </c>
      <c r="I9" s="25">
        <v>12</v>
      </c>
      <c r="J9" s="25">
        <v>4</v>
      </c>
      <c r="K9" s="25">
        <v>14</v>
      </c>
      <c r="L9" s="25">
        <v>23</v>
      </c>
      <c r="M9" s="25">
        <v>31</v>
      </c>
      <c r="N9" s="25">
        <v>4</v>
      </c>
      <c r="O9" s="25">
        <v>46</v>
      </c>
      <c r="P9" s="25">
        <v>18</v>
      </c>
      <c r="Q9" s="26">
        <f t="shared" si="0"/>
        <v>211</v>
      </c>
      <c r="R9" s="19"/>
    </row>
    <row r="10" spans="1:18" ht="24.95" customHeight="1" x14ac:dyDescent="0.25">
      <c r="A10" s="18">
        <v>4</v>
      </c>
      <c r="B10" s="24" t="s">
        <v>10</v>
      </c>
      <c r="C10" s="25">
        <v>45</v>
      </c>
      <c r="D10" s="25">
        <v>11</v>
      </c>
      <c r="E10" s="25">
        <v>44</v>
      </c>
      <c r="F10" s="25">
        <v>43</v>
      </c>
      <c r="G10" s="25">
        <v>37</v>
      </c>
      <c r="H10" s="25">
        <v>3</v>
      </c>
      <c r="I10" s="25">
        <v>31</v>
      </c>
      <c r="J10" s="25">
        <v>68</v>
      </c>
      <c r="K10" s="25">
        <v>73</v>
      </c>
      <c r="L10" s="25">
        <v>53</v>
      </c>
      <c r="M10" s="25">
        <v>38</v>
      </c>
      <c r="N10" s="25">
        <v>24</v>
      </c>
      <c r="O10" s="25">
        <v>67</v>
      </c>
      <c r="P10" s="25"/>
      <c r="Q10" s="26">
        <f t="shared" si="0"/>
        <v>537</v>
      </c>
      <c r="R10" s="19">
        <v>1</v>
      </c>
    </row>
    <row r="11" spans="1:18" ht="24.95" customHeight="1" x14ac:dyDescent="0.25">
      <c r="A11" s="18">
        <v>5</v>
      </c>
      <c r="B11" s="24" t="s">
        <v>11</v>
      </c>
      <c r="C11" s="25">
        <v>26</v>
      </c>
      <c r="D11" s="25">
        <v>12</v>
      </c>
      <c r="E11" s="25">
        <v>8</v>
      </c>
      <c r="F11" s="25">
        <v>10</v>
      </c>
      <c r="G11" s="25">
        <v>12</v>
      </c>
      <c r="H11" s="25">
        <v>22</v>
      </c>
      <c r="I11" s="25">
        <v>8</v>
      </c>
      <c r="J11" s="25">
        <v>9</v>
      </c>
      <c r="K11" s="25">
        <v>13</v>
      </c>
      <c r="L11" s="25">
        <v>17</v>
      </c>
      <c r="M11" s="25">
        <v>9</v>
      </c>
      <c r="N11" s="25">
        <v>26</v>
      </c>
      <c r="O11" s="25">
        <v>26</v>
      </c>
      <c r="P11" s="25">
        <v>6</v>
      </c>
      <c r="Q11" s="26">
        <f t="shared" si="0"/>
        <v>204</v>
      </c>
      <c r="R11" s="19"/>
    </row>
    <row r="12" spans="1:18" ht="24.95" customHeight="1" x14ac:dyDescent="0.25">
      <c r="A12" s="18">
        <v>6</v>
      </c>
      <c r="B12" s="24" t="s">
        <v>115</v>
      </c>
      <c r="C12" s="25">
        <v>9</v>
      </c>
      <c r="D12" s="25">
        <v>30</v>
      </c>
      <c r="E12" s="25">
        <v>31</v>
      </c>
      <c r="F12" s="25">
        <v>5</v>
      </c>
      <c r="G12" s="25">
        <v>31</v>
      </c>
      <c r="H12" s="25">
        <v>31</v>
      </c>
      <c r="I12" s="25">
        <v>20</v>
      </c>
      <c r="J12" s="25">
        <v>6</v>
      </c>
      <c r="K12" s="25">
        <v>19</v>
      </c>
      <c r="L12" s="25">
        <v>7</v>
      </c>
      <c r="M12" s="25">
        <v>25</v>
      </c>
      <c r="N12" s="25">
        <v>32</v>
      </c>
      <c r="O12" s="25">
        <v>25</v>
      </c>
      <c r="P12" s="25">
        <v>7</v>
      </c>
      <c r="Q12" s="26">
        <f t="shared" si="0"/>
        <v>278</v>
      </c>
      <c r="R12" s="19"/>
    </row>
    <row r="13" spans="1:18" ht="24.95" customHeight="1" x14ac:dyDescent="0.25">
      <c r="A13" s="18">
        <v>7</v>
      </c>
      <c r="B13" s="24" t="s">
        <v>13</v>
      </c>
      <c r="C13" s="25">
        <v>68</v>
      </c>
      <c r="D13" s="25">
        <v>1</v>
      </c>
      <c r="E13" s="25">
        <v>5</v>
      </c>
      <c r="F13" s="25">
        <v>67</v>
      </c>
      <c r="G13" s="25">
        <v>62</v>
      </c>
      <c r="H13" s="25">
        <v>14</v>
      </c>
      <c r="I13" s="25">
        <v>41</v>
      </c>
      <c r="J13" s="25">
        <v>61</v>
      </c>
      <c r="K13" s="25">
        <v>18</v>
      </c>
      <c r="L13" s="25">
        <v>67</v>
      </c>
      <c r="M13" s="25">
        <v>41</v>
      </c>
      <c r="N13" s="25">
        <v>98</v>
      </c>
      <c r="O13" s="25">
        <v>51</v>
      </c>
      <c r="P13" s="25">
        <v>64</v>
      </c>
      <c r="Q13" s="26">
        <f t="shared" si="0"/>
        <v>658</v>
      </c>
      <c r="R13" s="19"/>
    </row>
    <row r="14" spans="1:18" ht="24.95" customHeight="1" x14ac:dyDescent="0.25">
      <c r="A14" s="18">
        <v>8</v>
      </c>
      <c r="B14" s="24" t="s">
        <v>14</v>
      </c>
      <c r="C14" s="25">
        <v>5</v>
      </c>
      <c r="D14" s="25">
        <v>2</v>
      </c>
      <c r="E14" s="25">
        <v>4</v>
      </c>
      <c r="F14" s="25">
        <v>7</v>
      </c>
      <c r="G14" s="25">
        <v>7</v>
      </c>
      <c r="H14" s="25">
        <v>16</v>
      </c>
      <c r="I14" s="25"/>
      <c r="J14" s="25">
        <v>8</v>
      </c>
      <c r="K14" s="25">
        <v>3</v>
      </c>
      <c r="L14" s="25">
        <v>3</v>
      </c>
      <c r="M14" s="25">
        <v>18</v>
      </c>
      <c r="N14" s="25">
        <v>33</v>
      </c>
      <c r="O14" s="25">
        <v>22</v>
      </c>
      <c r="P14" s="25">
        <v>7</v>
      </c>
      <c r="Q14" s="26">
        <f t="shared" si="0"/>
        <v>135</v>
      </c>
      <c r="R14" s="19"/>
    </row>
    <row r="15" spans="1:18" ht="24.95" customHeight="1" x14ac:dyDescent="0.25">
      <c r="A15" s="18">
        <v>9</v>
      </c>
      <c r="B15" s="24" t="s">
        <v>15</v>
      </c>
      <c r="C15" s="25">
        <v>44</v>
      </c>
      <c r="D15" s="25">
        <v>7</v>
      </c>
      <c r="E15" s="25">
        <v>2</v>
      </c>
      <c r="F15" s="25"/>
      <c r="G15" s="25">
        <v>5</v>
      </c>
      <c r="H15" s="25">
        <v>7</v>
      </c>
      <c r="I15" s="25">
        <v>86</v>
      </c>
      <c r="J15" s="25">
        <v>18</v>
      </c>
      <c r="K15" s="25">
        <v>1</v>
      </c>
      <c r="L15" s="25">
        <v>23</v>
      </c>
      <c r="M15" s="25">
        <v>22</v>
      </c>
      <c r="N15" s="25">
        <v>33</v>
      </c>
      <c r="O15" s="25">
        <v>10</v>
      </c>
      <c r="P15" s="25">
        <v>10</v>
      </c>
      <c r="Q15" s="26">
        <f t="shared" si="0"/>
        <v>268</v>
      </c>
      <c r="R15" s="19"/>
    </row>
    <row r="16" spans="1:18" ht="24.95" customHeight="1" x14ac:dyDescent="0.25">
      <c r="A16" s="18">
        <v>10</v>
      </c>
      <c r="B16" s="24" t="s">
        <v>16</v>
      </c>
      <c r="C16" s="25">
        <v>13</v>
      </c>
      <c r="D16" s="25">
        <v>3</v>
      </c>
      <c r="E16" s="25">
        <v>7</v>
      </c>
      <c r="F16" s="25">
        <v>4</v>
      </c>
      <c r="G16" s="25">
        <v>5</v>
      </c>
      <c r="H16" s="25">
        <v>2</v>
      </c>
      <c r="I16" s="25">
        <v>1</v>
      </c>
      <c r="J16" s="25">
        <v>5</v>
      </c>
      <c r="K16" s="25">
        <v>1</v>
      </c>
      <c r="L16" s="25">
        <v>2</v>
      </c>
      <c r="M16" s="25">
        <v>1</v>
      </c>
      <c r="N16" s="25">
        <v>1</v>
      </c>
      <c r="O16" s="25">
        <v>3</v>
      </c>
      <c r="P16" s="25">
        <v>1</v>
      </c>
      <c r="Q16" s="26">
        <f t="shared" si="0"/>
        <v>49</v>
      </c>
      <c r="R16" s="27"/>
    </row>
    <row r="17" spans="1:18" ht="24.95" customHeight="1" x14ac:dyDescent="0.25">
      <c r="A17" s="18">
        <v>11</v>
      </c>
      <c r="B17" s="24" t="s">
        <v>112</v>
      </c>
      <c r="C17" s="25"/>
      <c r="D17" s="25"/>
      <c r="E17" s="25">
        <v>1</v>
      </c>
      <c r="F17" s="25">
        <v>2</v>
      </c>
      <c r="G17" s="25"/>
      <c r="H17" s="25">
        <v>2</v>
      </c>
      <c r="I17" s="25"/>
      <c r="J17" s="25">
        <v>1</v>
      </c>
      <c r="K17" s="25"/>
      <c r="L17" s="25">
        <v>1</v>
      </c>
      <c r="M17" s="25">
        <v>1</v>
      </c>
      <c r="N17" s="25"/>
      <c r="O17" s="25">
        <v>3</v>
      </c>
      <c r="P17" s="25"/>
      <c r="Q17" s="26">
        <f t="shared" si="0"/>
        <v>11</v>
      </c>
      <c r="R17" s="27">
        <v>1</v>
      </c>
    </row>
    <row r="18" spans="1:18" ht="24.95" customHeight="1" x14ac:dyDescent="0.25">
      <c r="A18" s="18">
        <v>12</v>
      </c>
      <c r="B18" s="24" t="s">
        <v>18</v>
      </c>
      <c r="C18" s="25">
        <v>23</v>
      </c>
      <c r="D18" s="25">
        <v>3</v>
      </c>
      <c r="E18" s="25">
        <v>3</v>
      </c>
      <c r="F18" s="25">
        <v>22</v>
      </c>
      <c r="G18" s="25">
        <v>5</v>
      </c>
      <c r="H18" s="25">
        <v>42</v>
      </c>
      <c r="I18" s="25">
        <v>7</v>
      </c>
      <c r="J18" s="25">
        <v>27</v>
      </c>
      <c r="K18" s="25">
        <v>17</v>
      </c>
      <c r="L18" s="25">
        <v>36</v>
      </c>
      <c r="M18" s="25"/>
      <c r="N18" s="25">
        <v>29</v>
      </c>
      <c r="O18" s="25"/>
      <c r="P18" s="25"/>
      <c r="Q18" s="26">
        <f t="shared" si="0"/>
        <v>214</v>
      </c>
      <c r="R18" s="27">
        <v>2</v>
      </c>
    </row>
    <row r="19" spans="1:18" ht="24.95" customHeight="1" x14ac:dyDescent="0.25">
      <c r="A19" s="270" t="s">
        <v>205</v>
      </c>
      <c r="B19" s="271"/>
      <c r="C19" s="26">
        <f t="shared" ref="C19:P19" si="1">SUM(C7:C18)</f>
        <v>272</v>
      </c>
      <c r="D19" s="26">
        <f t="shared" si="1"/>
        <v>159</v>
      </c>
      <c r="E19" s="26">
        <f t="shared" si="1"/>
        <v>118</v>
      </c>
      <c r="F19" s="26">
        <f t="shared" si="1"/>
        <v>191</v>
      </c>
      <c r="G19" s="26">
        <f t="shared" si="1"/>
        <v>197</v>
      </c>
      <c r="H19" s="26">
        <f t="shared" si="1"/>
        <v>205</v>
      </c>
      <c r="I19" s="26">
        <f t="shared" si="1"/>
        <v>212</v>
      </c>
      <c r="J19" s="26">
        <f t="shared" si="1"/>
        <v>250</v>
      </c>
      <c r="K19" s="26">
        <f t="shared" si="1"/>
        <v>271</v>
      </c>
      <c r="L19" s="26">
        <f t="shared" si="1"/>
        <v>309</v>
      </c>
      <c r="M19" s="26">
        <f t="shared" si="1"/>
        <v>214</v>
      </c>
      <c r="N19" s="26">
        <f t="shared" si="1"/>
        <v>322</v>
      </c>
      <c r="O19" s="26">
        <f t="shared" si="1"/>
        <v>292</v>
      </c>
      <c r="P19" s="26">
        <f t="shared" si="1"/>
        <v>319</v>
      </c>
      <c r="Q19" s="26">
        <f>SUM(C19:P19)</f>
        <v>3331</v>
      </c>
      <c r="R19" s="19" t="s">
        <v>163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Phu luc 1</vt:lpstr>
      <vt:lpstr>Phu luc 2</vt:lpstr>
      <vt:lpstr>Phu luc 3</vt:lpstr>
      <vt:lpstr>Phu luc 4</vt:lpstr>
      <vt:lpstr>Phu luc 5</vt:lpstr>
      <vt:lpstr>Phu luc 6</vt:lpstr>
      <vt:lpstr>Phu luc 7</vt:lpstr>
      <vt:lpstr>Phu luc 8</vt:lpstr>
      <vt:lpstr>'Phu luc 7'!Print_Area</vt:lpstr>
      <vt:lpstr>'Phu luc 8'!Print_Area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cp:lastPrinted>2021-12-13T08:28:50Z</cp:lastPrinted>
  <dcterms:created xsi:type="dcterms:W3CDTF">2015-06-05T18:17:20Z</dcterms:created>
  <dcterms:modified xsi:type="dcterms:W3CDTF">2021-12-13T10:36:27Z</dcterms:modified>
</cp:coreProperties>
</file>