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E:\Du lieu o D Toshiba\2.Du an Tan Hong 2010\KHSDD 2023\Tai lieu Tan Hong\Bao cao gui So\Ho so KH 2023  Tan Hong nop tham dinh-10-2022\Bao cao\"/>
    </mc:Choice>
  </mc:AlternateContent>
  <bookViews>
    <workbookView xWindow="0" yWindow="0" windowWidth="20490" windowHeight="7650" tabRatio="841" firstSheet="2" activeTab="3"/>
  </bookViews>
  <sheets>
    <sheet name="foxz" sheetId="25" state="veryHidden" r:id="rId1"/>
    <sheet name="Ra soat KH 2021 cu" sheetId="32" state="hidden" r:id="rId2"/>
    <sheet name="Rasoat Kh2022" sheetId="36" r:id="rId3"/>
    <sheet name="Kh2023" sheetId="37" r:id="rId4"/>
    <sheet name="Kh2023 LUU" sheetId="40" state="hidden" r:id="rId5"/>
  </sheets>
  <externalReferences>
    <externalReference r:id="rId6"/>
  </externalReferences>
  <definedNames>
    <definedName name="_xlnm._FilterDatabase" localSheetId="3" hidden="1">'Kh2023'!$A$8:$W$255</definedName>
    <definedName name="_xlnm._FilterDatabase" localSheetId="4" hidden="1">'Kh2023 LUU'!$A$9:$W$312</definedName>
    <definedName name="_xlnm._FilterDatabase" localSheetId="1" hidden="1">'Ra soat KH 2021 cu'!$A$9:$AE$328</definedName>
    <definedName name="_xlnm._FilterDatabase" localSheetId="2" hidden="1">'Rasoat Kh2022'!$A$9:$AD$295</definedName>
    <definedName name="ktra2022">#REF!</definedName>
    <definedName name="_xlnm.Print_Area" localSheetId="2">'Rasoat Kh2022'!$A$1:$AA$295</definedName>
    <definedName name="_xlnm.Print_Titles" localSheetId="3">'Kh2023'!$5:$8</definedName>
    <definedName name="_xlnm.Print_Titles" localSheetId="2">'Rasoat Kh2022'!$6:$9</definedName>
    <definedName name="sang" localSheetId="1">#REF!</definedName>
    <definedName name="sang">#REF!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9" i="37" l="1"/>
  <c r="A50" i="37"/>
  <c r="F155" i="37" l="1"/>
  <c r="D155" i="37" s="1"/>
  <c r="A155" i="37"/>
  <c r="F156" i="37"/>
  <c r="D156" i="37" s="1"/>
  <c r="A156" i="37"/>
  <c r="F244" i="37"/>
  <c r="D244" i="37" s="1"/>
  <c r="A244" i="37"/>
  <c r="F145" i="37"/>
  <c r="D145" i="37" s="1"/>
  <c r="A145" i="37"/>
  <c r="F146" i="37"/>
  <c r="D146" i="37" s="1"/>
  <c r="A146" i="37"/>
  <c r="A144" i="37"/>
  <c r="F144" i="37"/>
  <c r="D144" i="37" s="1"/>
  <c r="F142" i="37"/>
  <c r="D142" i="37" s="1"/>
  <c r="F143" i="37"/>
  <c r="A142" i="37"/>
  <c r="F65" i="37"/>
  <c r="A65" i="37"/>
  <c r="F64" i="37"/>
  <c r="A64" i="37"/>
  <c r="A83" i="37"/>
  <c r="A82" i="37"/>
  <c r="A81" i="37"/>
  <c r="A80" i="37"/>
  <c r="A153" i="37"/>
  <c r="A141" i="37"/>
  <c r="A140" i="37"/>
  <c r="A139" i="37"/>
  <c r="A138" i="37"/>
  <c r="A137" i="37"/>
  <c r="A136" i="37"/>
  <c r="A135" i="37"/>
  <c r="A134" i="37"/>
  <c r="A133" i="37"/>
  <c r="A132" i="37"/>
  <c r="A131" i="37"/>
  <c r="A130" i="37"/>
  <c r="A129" i="37"/>
  <c r="A128" i="37"/>
  <c r="A127" i="37"/>
  <c r="A126" i="37"/>
  <c r="A125" i="37"/>
  <c r="A124" i="37"/>
  <c r="A123" i="37"/>
  <c r="A122" i="37"/>
  <c r="F175" i="37"/>
  <c r="A175" i="37"/>
  <c r="F77" i="37"/>
  <c r="D77" i="37" s="1"/>
  <c r="A77" i="37"/>
  <c r="A163" i="37" l="1"/>
  <c r="A42" i="37" l="1"/>
  <c r="F42" i="37"/>
  <c r="D42" i="37" s="1"/>
  <c r="A143" i="37" s="1"/>
  <c r="F154" i="37" l="1"/>
  <c r="D154" i="37" s="1"/>
  <c r="A154" i="37"/>
  <c r="F118" i="37"/>
  <c r="D118" i="37" s="1"/>
  <c r="A118" i="37"/>
  <c r="F49" i="37"/>
  <c r="D49" i="37" s="1"/>
  <c r="F63" i="37"/>
  <c r="A63" i="37"/>
  <c r="F66" i="37"/>
  <c r="A66" i="37"/>
  <c r="F40" i="37"/>
  <c r="D40" i="37" s="1"/>
  <c r="A40" i="37"/>
  <c r="F39" i="37"/>
  <c r="D39" i="37" s="1"/>
  <c r="A39" i="37"/>
  <c r="A38" i="37"/>
  <c r="A249" i="37" l="1"/>
  <c r="A248" i="37"/>
  <c r="A247" i="37"/>
  <c r="A246" i="37"/>
  <c r="A245" i="37"/>
  <c r="A243" i="37"/>
  <c r="A242" i="37"/>
  <c r="A241" i="37"/>
  <c r="A240" i="37"/>
  <c r="A239" i="37"/>
  <c r="A238" i="37"/>
  <c r="A237" i="37"/>
  <c r="A236" i="37"/>
  <c r="A235" i="37"/>
  <c r="A234" i="37"/>
  <c r="A233" i="37"/>
  <c r="A232" i="37"/>
  <c r="A231" i="37"/>
  <c r="A230" i="37"/>
  <c r="A229" i="37"/>
  <c r="A228" i="37"/>
  <c r="A227" i="37"/>
  <c r="A226" i="37"/>
  <c r="A225" i="37"/>
  <c r="A224" i="37"/>
  <c r="A223" i="37"/>
  <c r="A222" i="37"/>
  <c r="A221" i="37"/>
  <c r="A220" i="37"/>
  <c r="A219" i="37"/>
  <c r="A218" i="37"/>
  <c r="A217" i="37"/>
  <c r="A216" i="37"/>
  <c r="A215" i="37"/>
  <c r="A214" i="37"/>
  <c r="A213" i="37"/>
  <c r="A212" i="37"/>
  <c r="A211" i="37"/>
  <c r="A210" i="37"/>
  <c r="A209" i="37"/>
  <c r="A208" i="37"/>
  <c r="A207" i="37"/>
  <c r="A206" i="37"/>
  <c r="A205" i="37"/>
  <c r="A204" i="37"/>
  <c r="A203" i="37"/>
  <c r="A202" i="37"/>
  <c r="A201" i="37"/>
  <c r="A200" i="37"/>
  <c r="A199" i="37"/>
  <c r="A198" i="37"/>
  <c r="A197" i="37"/>
  <c r="A196" i="37"/>
  <c r="A195" i="37"/>
  <c r="A194" i="37"/>
  <c r="A193" i="37"/>
  <c r="A192" i="37"/>
  <c r="A191" i="37"/>
  <c r="A190" i="37"/>
  <c r="A189" i="37"/>
  <c r="A188" i="37"/>
  <c r="A187" i="37"/>
  <c r="A186" i="37"/>
  <c r="A185" i="37"/>
  <c r="A184" i="37"/>
  <c r="A183" i="37"/>
  <c r="A182" i="37"/>
  <c r="A181" i="37"/>
  <c r="A180" i="37"/>
  <c r="A179" i="37"/>
  <c r="A178" i="37"/>
  <c r="A177" i="37"/>
  <c r="A176" i="37"/>
  <c r="A174" i="37"/>
  <c r="A166" i="37"/>
  <c r="A171" i="37"/>
  <c r="A159" i="37"/>
  <c r="A165" i="37"/>
  <c r="A169" i="37"/>
  <c r="A162" i="37"/>
  <c r="A168" i="37"/>
  <c r="A170" i="37"/>
  <c r="A161" i="37"/>
  <c r="A164" i="37"/>
  <c r="A160" i="37"/>
  <c r="A167" i="37"/>
  <c r="A158" i="37"/>
  <c r="A152" i="37"/>
  <c r="A151" i="37"/>
  <c r="A150" i="37"/>
  <c r="A149" i="37"/>
  <c r="A148" i="37"/>
  <c r="A147" i="37"/>
  <c r="A121" i="37"/>
  <c r="A120" i="37"/>
  <c r="A119" i="37"/>
  <c r="A117" i="37"/>
  <c r="A116" i="37"/>
  <c r="A115" i="37"/>
  <c r="A114" i="37"/>
  <c r="A113" i="37"/>
  <c r="A112" i="37"/>
  <c r="A111" i="37"/>
  <c r="A110" i="37"/>
  <c r="A109" i="37"/>
  <c r="A172" i="37"/>
  <c r="A108" i="37"/>
  <c r="A107" i="37"/>
  <c r="A106" i="37"/>
  <c r="A105" i="37"/>
  <c r="A104" i="37"/>
  <c r="A103" i="37"/>
  <c r="A102" i="37"/>
  <c r="A101" i="37"/>
  <c r="A100" i="37"/>
  <c r="A99" i="37"/>
  <c r="A98" i="37"/>
  <c r="A97" i="37"/>
  <c r="A96" i="37"/>
  <c r="A95" i="37"/>
  <c r="A94" i="37"/>
  <c r="A93" i="37"/>
  <c r="A92" i="37"/>
  <c r="A91" i="37"/>
  <c r="A90" i="37"/>
  <c r="A89" i="37"/>
  <c r="A88" i="37"/>
  <c r="A87" i="37"/>
  <c r="A86" i="37"/>
  <c r="A85" i="37"/>
  <c r="A84" i="37"/>
  <c r="A79" i="37"/>
  <c r="A78" i="37"/>
  <c r="A76" i="37"/>
  <c r="A75" i="37"/>
  <c r="A74" i="37"/>
  <c r="A73" i="37"/>
  <c r="A72" i="37"/>
  <c r="A71" i="37"/>
  <c r="A70" i="37"/>
  <c r="A69" i="37"/>
  <c r="A68" i="37"/>
  <c r="A67" i="37"/>
  <c r="A62" i="37"/>
  <c r="A61" i="37"/>
  <c r="A60" i="37"/>
  <c r="A59" i="37"/>
  <c r="A58" i="37"/>
  <c r="A57" i="37"/>
  <c r="A56" i="37"/>
  <c r="A54" i="37"/>
  <c r="A52" i="37"/>
  <c r="A46" i="37"/>
  <c r="A45" i="37"/>
  <c r="A44" i="37"/>
  <c r="A36" i="37"/>
  <c r="A34" i="37"/>
  <c r="A33" i="37"/>
  <c r="A32" i="37"/>
  <c r="A31" i="37"/>
  <c r="A29" i="37"/>
  <c r="A41" i="37"/>
  <c r="A28" i="37"/>
  <c r="A27" i="37"/>
  <c r="A26" i="37"/>
  <c r="A25" i="37"/>
  <c r="A24" i="37"/>
  <c r="A23" i="37"/>
  <c r="A22" i="37"/>
  <c r="A21" i="37"/>
  <c r="A20" i="37"/>
  <c r="A19" i="37"/>
  <c r="A18" i="37"/>
  <c r="A17" i="37"/>
  <c r="A16" i="37"/>
  <c r="A15" i="37"/>
  <c r="A14" i="37"/>
  <c r="A13" i="37"/>
  <c r="A12" i="37"/>
  <c r="A11" i="37"/>
  <c r="B312" i="40"/>
  <c r="F311" i="40"/>
  <c r="D311" i="40" s="1"/>
  <c r="F310" i="40"/>
  <c r="C310" i="40"/>
  <c r="F309" i="40"/>
  <c r="C309" i="40"/>
  <c r="F307" i="40"/>
  <c r="C307" i="40"/>
  <c r="F306" i="40"/>
  <c r="C306" i="40"/>
  <c r="F305" i="40"/>
  <c r="C305" i="40"/>
  <c r="F304" i="40"/>
  <c r="C304" i="40"/>
  <c r="F303" i="40"/>
  <c r="D303" i="40"/>
  <c r="F302" i="40"/>
  <c r="D302" i="40"/>
  <c r="F301" i="40"/>
  <c r="D301" i="40"/>
  <c r="F300" i="40"/>
  <c r="D300" i="40"/>
  <c r="F299" i="40"/>
  <c r="F298" i="40"/>
  <c r="F297" i="40"/>
  <c r="F296" i="40"/>
  <c r="F295" i="40"/>
  <c r="F294" i="40"/>
  <c r="F293" i="40"/>
  <c r="F292" i="40"/>
  <c r="F291" i="40"/>
  <c r="F290" i="40"/>
  <c r="F289" i="40"/>
  <c r="F288" i="40"/>
  <c r="F287" i="40"/>
  <c r="F286" i="40"/>
  <c r="F285" i="40"/>
  <c r="F284" i="40"/>
  <c r="F283" i="40"/>
  <c r="F282" i="40"/>
  <c r="F281" i="40"/>
  <c r="F280" i="40"/>
  <c r="F279" i="40"/>
  <c r="F278" i="40"/>
  <c r="F277" i="40"/>
  <c r="F276" i="40"/>
  <c r="F275" i="40"/>
  <c r="F274" i="40"/>
  <c r="F273" i="40"/>
  <c r="F272" i="40"/>
  <c r="F270" i="40"/>
  <c r="F269" i="40"/>
  <c r="F268" i="40"/>
  <c r="F267" i="40"/>
  <c r="F266" i="40"/>
  <c r="F265" i="40"/>
  <c r="F264" i="40"/>
  <c r="F263" i="40"/>
  <c r="F262" i="40"/>
  <c r="F261" i="40"/>
  <c r="F260" i="40"/>
  <c r="F259" i="40"/>
  <c r="F258" i="40"/>
  <c r="F257" i="40"/>
  <c r="F256" i="40"/>
  <c r="F255" i="40"/>
  <c r="F254" i="40"/>
  <c r="F253" i="40"/>
  <c r="F252" i="40"/>
  <c r="F251" i="40"/>
  <c r="F250" i="40"/>
  <c r="F249" i="40"/>
  <c r="F248" i="40"/>
  <c r="F247" i="40"/>
  <c r="F246" i="40"/>
  <c r="F245" i="40"/>
  <c r="F244" i="40"/>
  <c r="F243" i="40"/>
  <c r="F242" i="40"/>
  <c r="F240" i="40"/>
  <c r="F239" i="40"/>
  <c r="F238" i="40"/>
  <c r="F234" i="40"/>
  <c r="F233" i="40"/>
  <c r="F232" i="40"/>
  <c r="F231" i="40"/>
  <c r="F230" i="40"/>
  <c r="F229" i="40"/>
  <c r="F227" i="40"/>
  <c r="F225" i="40"/>
  <c r="D225" i="40" s="1"/>
  <c r="F221" i="40"/>
  <c r="F219" i="40"/>
  <c r="F218" i="40"/>
  <c r="F217" i="40"/>
  <c r="D217" i="40" s="1"/>
  <c r="F216" i="40"/>
  <c r="F215" i="40"/>
  <c r="D215" i="40" s="1"/>
  <c r="F214" i="40"/>
  <c r="D214" i="40" s="1"/>
  <c r="F213" i="40"/>
  <c r="D213" i="40" s="1"/>
  <c r="F212" i="40"/>
  <c r="F211" i="40"/>
  <c r="D211" i="40" s="1"/>
  <c r="F210" i="40"/>
  <c r="D210" i="40" s="1"/>
  <c r="F209" i="40"/>
  <c r="F208" i="40"/>
  <c r="D208" i="40" s="1"/>
  <c r="F207" i="40"/>
  <c r="D207" i="40" s="1"/>
  <c r="F206" i="40"/>
  <c r="D206" i="40" s="1"/>
  <c r="F205" i="40"/>
  <c r="D205" i="40" s="1"/>
  <c r="F204" i="40"/>
  <c r="D204" i="40" s="1"/>
  <c r="F203" i="40"/>
  <c r="D203" i="40" s="1"/>
  <c r="F202" i="40"/>
  <c r="D202" i="40" s="1"/>
  <c r="F201" i="40"/>
  <c r="D201" i="40" s="1"/>
  <c r="F200" i="40"/>
  <c r="D200" i="40" s="1"/>
  <c r="F199" i="40"/>
  <c r="D199" i="40" s="1"/>
  <c r="F198" i="40"/>
  <c r="D198" i="40" s="1"/>
  <c r="F197" i="40"/>
  <c r="D197" i="40" s="1"/>
  <c r="F196" i="40"/>
  <c r="D196" i="40" s="1"/>
  <c r="F195" i="40"/>
  <c r="D195" i="40" s="1"/>
  <c r="F194" i="40"/>
  <c r="D194" i="40" s="1"/>
  <c r="F193" i="40"/>
  <c r="D193" i="40" s="1"/>
  <c r="F192" i="40"/>
  <c r="D192" i="40"/>
  <c r="F191" i="40"/>
  <c r="D191" i="40" s="1"/>
  <c r="F190" i="40"/>
  <c r="D190" i="40" s="1"/>
  <c r="F189" i="40"/>
  <c r="D189" i="40" s="1"/>
  <c r="F188" i="40"/>
  <c r="D188" i="40" s="1"/>
  <c r="F187" i="40"/>
  <c r="D187" i="40" s="1"/>
  <c r="F186" i="40"/>
  <c r="D186" i="40" s="1"/>
  <c r="F185" i="40"/>
  <c r="D185" i="40" s="1"/>
  <c r="F184" i="40"/>
  <c r="D184" i="40" s="1"/>
  <c r="F183" i="40"/>
  <c r="D183" i="40" s="1"/>
  <c r="F182" i="40"/>
  <c r="D182" i="40" s="1"/>
  <c r="F181" i="40"/>
  <c r="D181" i="40" s="1"/>
  <c r="F180" i="40"/>
  <c r="D180" i="40" s="1"/>
  <c r="F179" i="40"/>
  <c r="D179" i="40" s="1"/>
  <c r="F178" i="40"/>
  <c r="D178" i="40" s="1"/>
  <c r="F177" i="40"/>
  <c r="D177" i="40" s="1"/>
  <c r="F176" i="40"/>
  <c r="D176" i="40"/>
  <c r="F175" i="40"/>
  <c r="F174" i="40"/>
  <c r="D174" i="40" s="1"/>
  <c r="F173" i="40"/>
  <c r="G172" i="40"/>
  <c r="F172" i="40" s="1"/>
  <c r="D172" i="40" s="1"/>
  <c r="F171" i="40"/>
  <c r="F170" i="40"/>
  <c r="F169" i="40"/>
  <c r="F168" i="40"/>
  <c r="F167" i="40"/>
  <c r="F166" i="40"/>
  <c r="F165" i="40"/>
  <c r="F163" i="40"/>
  <c r="D163" i="40" s="1"/>
  <c r="F160" i="40"/>
  <c r="D160" i="40" s="1"/>
  <c r="F158" i="40"/>
  <c r="E158" i="40"/>
  <c r="F157" i="40"/>
  <c r="F156" i="40"/>
  <c r="D156" i="40" s="1"/>
  <c r="F155" i="40"/>
  <c r="D155" i="40" s="1"/>
  <c r="F154" i="40"/>
  <c r="D154" i="40" s="1"/>
  <c r="F153" i="40"/>
  <c r="D153" i="40" s="1"/>
  <c r="F152" i="40"/>
  <c r="D152" i="40" s="1"/>
  <c r="F151" i="40"/>
  <c r="D151" i="40" s="1"/>
  <c r="F150" i="40"/>
  <c r="D150" i="40" s="1"/>
  <c r="F149" i="40"/>
  <c r="D149" i="40" s="1"/>
  <c r="F148" i="40"/>
  <c r="D148" i="40" s="1"/>
  <c r="F147" i="40"/>
  <c r="D147" i="40" s="1"/>
  <c r="F146" i="40"/>
  <c r="D146" i="40" s="1"/>
  <c r="F145" i="40"/>
  <c r="D145" i="40" s="1"/>
  <c r="F144" i="40"/>
  <c r="D144" i="40" s="1"/>
  <c r="F143" i="40"/>
  <c r="D143" i="40" s="1"/>
  <c r="F142" i="40"/>
  <c r="D142" i="40" s="1"/>
  <c r="F141" i="40"/>
  <c r="D141" i="40" s="1"/>
  <c r="F140" i="40"/>
  <c r="D140" i="40" s="1"/>
  <c r="F139" i="40"/>
  <c r="D139" i="40" s="1"/>
  <c r="F138" i="40"/>
  <c r="D138" i="40" s="1"/>
  <c r="F137" i="40"/>
  <c r="D137" i="40" s="1"/>
  <c r="F136" i="40"/>
  <c r="D136" i="40" s="1"/>
  <c r="F135" i="40"/>
  <c r="D135" i="40" s="1"/>
  <c r="F134" i="40"/>
  <c r="D134" i="40" s="1"/>
  <c r="F133" i="40"/>
  <c r="D133" i="40" s="1"/>
  <c r="F132" i="40"/>
  <c r="D132" i="40" s="1"/>
  <c r="F131" i="40"/>
  <c r="D131" i="40" s="1"/>
  <c r="F130" i="40"/>
  <c r="D130" i="40" s="1"/>
  <c r="F129" i="40"/>
  <c r="D129" i="40" s="1"/>
  <c r="F127" i="40"/>
  <c r="D127" i="40" s="1"/>
  <c r="F126" i="40"/>
  <c r="D126" i="40" s="1"/>
  <c r="F125" i="40"/>
  <c r="D125" i="40" s="1"/>
  <c r="F124" i="40"/>
  <c r="D124" i="40" s="1"/>
  <c r="F123" i="40"/>
  <c r="D123" i="40" s="1"/>
  <c r="F122" i="40"/>
  <c r="D122" i="40" s="1"/>
  <c r="F121" i="40"/>
  <c r="D121" i="40" s="1"/>
  <c r="F120" i="40"/>
  <c r="D120" i="40" s="1"/>
  <c r="F119" i="40"/>
  <c r="D119" i="40" s="1"/>
  <c r="F118" i="40"/>
  <c r="D118" i="40" s="1"/>
  <c r="F117" i="40"/>
  <c r="D117" i="40" s="1"/>
  <c r="F116" i="40"/>
  <c r="D116" i="40" s="1"/>
  <c r="F115" i="40"/>
  <c r="D115" i="40" s="1"/>
  <c r="F114" i="40"/>
  <c r="D114" i="40" s="1"/>
  <c r="F113" i="40"/>
  <c r="D113" i="40" s="1"/>
  <c r="F112" i="40"/>
  <c r="D112" i="40" s="1"/>
  <c r="F111" i="40"/>
  <c r="D111" i="40" s="1"/>
  <c r="F110" i="40"/>
  <c r="D110" i="40" s="1"/>
  <c r="F109" i="40"/>
  <c r="D109" i="40" s="1"/>
  <c r="F108" i="40"/>
  <c r="D108" i="40" s="1"/>
  <c r="F107" i="40"/>
  <c r="D107" i="40" s="1"/>
  <c r="F106" i="40"/>
  <c r="D106" i="40" s="1"/>
  <c r="F105" i="40"/>
  <c r="D105" i="40" s="1"/>
  <c r="F104" i="40"/>
  <c r="D104" i="40" s="1"/>
  <c r="F103" i="40"/>
  <c r="D103" i="40" s="1"/>
  <c r="F102" i="40"/>
  <c r="D102" i="40" s="1"/>
  <c r="F101" i="40"/>
  <c r="D101" i="40" s="1"/>
  <c r="F100" i="40"/>
  <c r="D100" i="40" s="1"/>
  <c r="F99" i="40"/>
  <c r="D99" i="40" s="1"/>
  <c r="F98" i="40"/>
  <c r="D98" i="40" s="1"/>
  <c r="F97" i="40"/>
  <c r="D97" i="40" s="1"/>
  <c r="F96" i="40"/>
  <c r="D96" i="40" s="1"/>
  <c r="H95" i="40"/>
  <c r="F95" i="40" s="1"/>
  <c r="D95" i="40" s="1"/>
  <c r="F94" i="40"/>
  <c r="D94" i="40" s="1"/>
  <c r="F93" i="40"/>
  <c r="D93" i="40" s="1"/>
  <c r="F92" i="40"/>
  <c r="D92" i="40" s="1"/>
  <c r="F91" i="40"/>
  <c r="D91" i="40" s="1"/>
  <c r="F90" i="40"/>
  <c r="D90" i="40" s="1"/>
  <c r="F89" i="40"/>
  <c r="D89" i="40" s="1"/>
  <c r="F88" i="40"/>
  <c r="D88" i="40" s="1"/>
  <c r="F87" i="40"/>
  <c r="D87" i="40" s="1"/>
  <c r="F86" i="40"/>
  <c r="D86" i="40" s="1"/>
  <c r="F85" i="40"/>
  <c r="D85" i="40" s="1"/>
  <c r="F84" i="40"/>
  <c r="D84" i="40" s="1"/>
  <c r="F83" i="40"/>
  <c r="D83" i="40" s="1"/>
  <c r="F82" i="40"/>
  <c r="D82" i="40" s="1"/>
  <c r="F81" i="40"/>
  <c r="D81" i="40" s="1"/>
  <c r="F80" i="40"/>
  <c r="D80" i="40" s="1"/>
  <c r="F79" i="40"/>
  <c r="D79" i="40" s="1"/>
  <c r="F78" i="40"/>
  <c r="D78" i="40" s="1"/>
  <c r="F77" i="40"/>
  <c r="D77" i="40" s="1"/>
  <c r="F76" i="40"/>
  <c r="D76" i="40" s="1"/>
  <c r="F75" i="40"/>
  <c r="F74" i="40"/>
  <c r="F73" i="40"/>
  <c r="F71" i="40"/>
  <c r="F70" i="40"/>
  <c r="F69" i="40"/>
  <c r="F68" i="40"/>
  <c r="D68" i="40" s="1"/>
  <c r="F67" i="40"/>
  <c r="D67" i="40" s="1"/>
  <c r="F66" i="40"/>
  <c r="D66" i="40" s="1"/>
  <c r="F65" i="40"/>
  <c r="D65" i="40" s="1"/>
  <c r="F64" i="40"/>
  <c r="D64" i="40" s="1"/>
  <c r="M62" i="40"/>
  <c r="F62" i="40" s="1"/>
  <c r="D62" i="40" s="1"/>
  <c r="F61" i="40"/>
  <c r="D61" i="40" s="1"/>
  <c r="M60" i="40"/>
  <c r="F60" i="40" s="1"/>
  <c r="D60" i="40" s="1"/>
  <c r="F59" i="40"/>
  <c r="D59" i="40" s="1"/>
  <c r="F58" i="40"/>
  <c r="D58" i="40" s="1"/>
  <c r="F56" i="40"/>
  <c r="F54" i="40"/>
  <c r="F52" i="40"/>
  <c r="F51" i="40"/>
  <c r="F49" i="40"/>
  <c r="F46" i="40"/>
  <c r="D46" i="40" s="1"/>
  <c r="F44" i="40"/>
  <c r="D44" i="40" s="1"/>
  <c r="F43" i="40"/>
  <c r="D43" i="40" s="1"/>
  <c r="F42" i="40"/>
  <c r="D42" i="40" s="1"/>
  <c r="F41" i="40"/>
  <c r="D41" i="40" s="1"/>
  <c r="F39" i="40"/>
  <c r="D39" i="40" s="1"/>
  <c r="F29" i="40"/>
  <c r="D29" i="40" s="1"/>
  <c r="D28" i="40"/>
  <c r="F22" i="40"/>
  <c r="D22" i="40" s="1"/>
  <c r="F21" i="40"/>
  <c r="D21" i="40" s="1"/>
  <c r="F20" i="40"/>
  <c r="D20" i="40" s="1"/>
  <c r="F19" i="40"/>
  <c r="F17" i="40"/>
  <c r="F15" i="40"/>
  <c r="F14" i="40"/>
  <c r="F13" i="40"/>
  <c r="F12" i="40"/>
  <c r="M45" i="37" l="1"/>
  <c r="F45" i="37" s="1"/>
  <c r="D45" i="37" s="1"/>
  <c r="M46" i="37"/>
  <c r="F46" i="37" s="1"/>
  <c r="D46" i="37" s="1"/>
  <c r="F44" i="37"/>
  <c r="D44" i="37" s="1"/>
  <c r="F253" i="37"/>
  <c r="C253" i="37"/>
  <c r="F252" i="37"/>
  <c r="C252" i="37"/>
  <c r="F250" i="37"/>
  <c r="C250" i="37"/>
  <c r="F166" i="37"/>
  <c r="D166" i="37" s="1"/>
  <c r="F153" i="37"/>
  <c r="D153" i="37" s="1"/>
  <c r="F113" i="37"/>
  <c r="D113" i="37" s="1"/>
  <c r="F110" i="37"/>
  <c r="D110" i="37" s="1"/>
  <c r="F111" i="37"/>
  <c r="D111" i="37" s="1"/>
  <c r="F112" i="37"/>
  <c r="D112" i="37" s="1"/>
  <c r="F105" i="37"/>
  <c r="D105" i="37" s="1"/>
  <c r="F104" i="37"/>
  <c r="D104" i="37" s="1"/>
  <c r="F109" i="37"/>
  <c r="D109" i="37" s="1"/>
  <c r="F103" i="37"/>
  <c r="D103" i="37" s="1"/>
  <c r="F130" i="37"/>
  <c r="D130" i="37" s="1"/>
  <c r="F128" i="37"/>
  <c r="D128" i="37" s="1"/>
  <c r="F94" i="37"/>
  <c r="D94" i="37" s="1"/>
  <c r="F99" i="37"/>
  <c r="D99" i="37" s="1"/>
  <c r="F97" i="37"/>
  <c r="D97" i="37" s="1"/>
  <c r="F95" i="37"/>
  <c r="D95" i="37" s="1"/>
  <c r="F96" i="37"/>
  <c r="D96" i="37" s="1"/>
  <c r="F98" i="37"/>
  <c r="D98" i="37" s="1"/>
  <c r="F93" i="37"/>
  <c r="D93" i="37" s="1"/>
  <c r="F92" i="37"/>
  <c r="D92" i="37" s="1"/>
  <c r="F89" i="37"/>
  <c r="D89" i="37" s="1"/>
  <c r="F88" i="37"/>
  <c r="D88" i="37" s="1"/>
  <c r="F90" i="37"/>
  <c r="D90" i="37" s="1"/>
  <c r="F91" i="37"/>
  <c r="D91" i="37" s="1"/>
  <c r="F71" i="37"/>
  <c r="D71" i="37" s="1"/>
  <c r="F76" i="37"/>
  <c r="D76" i="37" s="1"/>
  <c r="F68" i="37"/>
  <c r="D68" i="37" s="1"/>
  <c r="F74" i="37"/>
  <c r="D74" i="37" s="1"/>
  <c r="F72" i="37"/>
  <c r="D72" i="37" s="1"/>
  <c r="F75" i="37"/>
  <c r="D75" i="37" s="1"/>
  <c r="F67" i="37"/>
  <c r="D67" i="37" s="1"/>
  <c r="F78" i="37"/>
  <c r="D78" i="37" s="1"/>
  <c r="F73" i="37"/>
  <c r="D73" i="37" s="1"/>
  <c r="F69" i="37"/>
  <c r="D69" i="37" s="1"/>
  <c r="F79" i="37"/>
  <c r="D79" i="37" s="1"/>
  <c r="F70" i="37"/>
  <c r="D70" i="37" s="1"/>
  <c r="H86" i="37"/>
  <c r="A253" i="37" l="1"/>
  <c r="A254" i="37"/>
  <c r="A251" i="37"/>
  <c r="A250" i="37"/>
  <c r="A252" i="37"/>
  <c r="B255" i="37" l="1"/>
  <c r="F254" i="37"/>
  <c r="D254" i="37" s="1"/>
  <c r="F249" i="37"/>
  <c r="D249" i="37" s="1"/>
  <c r="F248" i="37"/>
  <c r="D248" i="37" s="1"/>
  <c r="F247" i="37"/>
  <c r="D247" i="37" s="1"/>
  <c r="F246" i="37"/>
  <c r="D246" i="37" s="1"/>
  <c r="F245" i="37"/>
  <c r="F243" i="37"/>
  <c r="F242" i="37"/>
  <c r="F241" i="37"/>
  <c r="F240" i="37"/>
  <c r="F239" i="37"/>
  <c r="F238" i="37"/>
  <c r="F237" i="37"/>
  <c r="F236" i="37"/>
  <c r="F235" i="37"/>
  <c r="F234" i="37"/>
  <c r="F233" i="37"/>
  <c r="F232" i="37"/>
  <c r="F231" i="37"/>
  <c r="F230" i="37"/>
  <c r="F229" i="37"/>
  <c r="F228" i="37"/>
  <c r="F227" i="37"/>
  <c r="F226" i="37"/>
  <c r="F225" i="37"/>
  <c r="F224" i="37"/>
  <c r="F223" i="37"/>
  <c r="F222" i="37"/>
  <c r="F221" i="37"/>
  <c r="F220" i="37"/>
  <c r="F219" i="37"/>
  <c r="F218" i="37"/>
  <c r="F216" i="37"/>
  <c r="F215" i="37"/>
  <c r="F214" i="37"/>
  <c r="F213" i="37"/>
  <c r="F212" i="37"/>
  <c r="F211" i="37"/>
  <c r="F210" i="37"/>
  <c r="F209" i="37"/>
  <c r="F208" i="37"/>
  <c r="F207" i="37"/>
  <c r="F206" i="37"/>
  <c r="F205" i="37"/>
  <c r="F204" i="37"/>
  <c r="F203" i="37"/>
  <c r="F202" i="37"/>
  <c r="F201" i="37"/>
  <c r="F200" i="37"/>
  <c r="F199" i="37"/>
  <c r="F198" i="37"/>
  <c r="F197" i="37"/>
  <c r="F196" i="37"/>
  <c r="F195" i="37"/>
  <c r="F194" i="37"/>
  <c r="F193" i="37"/>
  <c r="F192" i="37"/>
  <c r="F191" i="37"/>
  <c r="F190" i="37"/>
  <c r="F189" i="37"/>
  <c r="F187" i="37"/>
  <c r="F186" i="37"/>
  <c r="F185" i="37"/>
  <c r="F181" i="37"/>
  <c r="F180" i="37"/>
  <c r="F179" i="37"/>
  <c r="F178" i="37"/>
  <c r="F177" i="37"/>
  <c r="F174" i="37"/>
  <c r="F169" i="37"/>
  <c r="F168" i="37"/>
  <c r="F170" i="37"/>
  <c r="F161" i="37"/>
  <c r="D161" i="37" s="1"/>
  <c r="F164" i="37"/>
  <c r="F160" i="37"/>
  <c r="D160" i="37" s="1"/>
  <c r="F167" i="37"/>
  <c r="D167" i="37" s="1"/>
  <c r="F158" i="37"/>
  <c r="D158" i="37" s="1"/>
  <c r="F152" i="37"/>
  <c r="D152" i="37" s="1"/>
  <c r="F116" i="37"/>
  <c r="D116" i="37" s="1"/>
  <c r="F117" i="37"/>
  <c r="D117" i="37" s="1"/>
  <c r="F84" i="37"/>
  <c r="D84" i="37" s="1"/>
  <c r="F85" i="37"/>
  <c r="D85" i="37" s="1"/>
  <c r="F83" i="37"/>
  <c r="D83" i="37" s="1"/>
  <c r="F121" i="37"/>
  <c r="D121" i="37" s="1"/>
  <c r="F106" i="37"/>
  <c r="D106" i="37" s="1"/>
  <c r="F56" i="37"/>
  <c r="D56" i="37" s="1"/>
  <c r="F148" i="37"/>
  <c r="F147" i="37"/>
  <c r="D147" i="37" s="1"/>
  <c r="F149" i="37"/>
  <c r="D149" i="37" s="1"/>
  <c r="F86" i="37"/>
  <c r="D86" i="37" s="1"/>
  <c r="F107" i="37"/>
  <c r="D107" i="37" s="1"/>
  <c r="F100" i="37"/>
  <c r="D100" i="37" s="1"/>
  <c r="F87" i="37"/>
  <c r="D87" i="37" s="1"/>
  <c r="F114" i="37"/>
  <c r="D114" i="37" s="1"/>
  <c r="F101" i="37"/>
  <c r="D101" i="37" s="1"/>
  <c r="F119" i="37"/>
  <c r="D119" i="37" s="1"/>
  <c r="F102" i="37"/>
  <c r="D102" i="37" s="1"/>
  <c r="F120" i="37"/>
  <c r="D120" i="37" s="1"/>
  <c r="F115" i="37"/>
  <c r="D115" i="37" s="1"/>
  <c r="F108" i="37"/>
  <c r="D108" i="37" s="1"/>
  <c r="F58" i="37"/>
  <c r="D58" i="37" s="1"/>
  <c r="F57" i="37"/>
  <c r="D57" i="37" s="1"/>
  <c r="F80" i="37"/>
  <c r="D80" i="37" s="1"/>
  <c r="F62" i="37"/>
  <c r="F60" i="37"/>
  <c r="F61" i="37"/>
  <c r="F54" i="37"/>
  <c r="F52" i="37"/>
  <c r="F50" i="37"/>
  <c r="F36" i="37"/>
  <c r="D36" i="37" s="1"/>
  <c r="F34" i="37"/>
  <c r="F33" i="37"/>
  <c r="D33" i="37" s="1"/>
  <c r="F32" i="37"/>
  <c r="D32" i="37" s="1"/>
  <c r="F31" i="37"/>
  <c r="D31" i="37" s="1"/>
  <c r="F12" i="37"/>
  <c r="D12" i="37" s="1"/>
  <c r="F28" i="37"/>
  <c r="D28" i="37" s="1"/>
  <c r="D27" i="37"/>
  <c r="F21" i="37"/>
  <c r="D21" i="37" s="1"/>
  <c r="F20" i="37"/>
  <c r="D20" i="37" s="1"/>
  <c r="F19" i="37"/>
  <c r="D19" i="37" s="1"/>
  <c r="F18" i="37"/>
  <c r="F17" i="37"/>
  <c r="F15" i="37"/>
  <c r="F14" i="37"/>
  <c r="F13" i="37"/>
  <c r="F11" i="37"/>
  <c r="D34" i="37" l="1"/>
  <c r="F294" i="36"/>
  <c r="D294" i="36" s="1"/>
  <c r="F293" i="36"/>
  <c r="D293" i="36" s="1"/>
  <c r="F292" i="36"/>
  <c r="D292" i="36" s="1"/>
  <c r="F291" i="36"/>
  <c r="D291" i="36" s="1"/>
  <c r="F290" i="36"/>
  <c r="D290" i="36" s="1"/>
  <c r="F289" i="36"/>
  <c r="D289" i="36" s="1"/>
  <c r="F288" i="36"/>
  <c r="D288" i="36" s="1"/>
  <c r="F287" i="36"/>
  <c r="D287" i="36" s="1"/>
  <c r="F283" i="36"/>
  <c r="F282" i="36"/>
  <c r="F281" i="36"/>
  <c r="F280" i="36"/>
  <c r="F279" i="36"/>
  <c r="F278" i="36"/>
  <c r="F277" i="36"/>
  <c r="F276" i="36"/>
  <c r="F275" i="36"/>
  <c r="F274" i="36"/>
  <c r="F273" i="36"/>
  <c r="F272" i="36"/>
  <c r="F271" i="36"/>
  <c r="F270" i="36"/>
  <c r="F269" i="36"/>
  <c r="F268" i="36"/>
  <c r="F267" i="36"/>
  <c r="F266" i="36"/>
  <c r="F265" i="36"/>
  <c r="F264" i="36"/>
  <c r="F263" i="36"/>
  <c r="F262" i="36"/>
  <c r="F261" i="36"/>
  <c r="F260" i="36"/>
  <c r="F259" i="36"/>
  <c r="F258" i="36"/>
  <c r="F257" i="36"/>
  <c r="F256" i="36"/>
  <c r="F255" i="36"/>
  <c r="F254" i="36"/>
  <c r="F253" i="36"/>
  <c r="F251" i="36"/>
  <c r="F250" i="36"/>
  <c r="F249" i="36"/>
  <c r="F248" i="36"/>
  <c r="F247" i="36"/>
  <c r="F246" i="36"/>
  <c r="F245" i="36"/>
  <c r="F244" i="36"/>
  <c r="F243" i="36"/>
  <c r="F242" i="36"/>
  <c r="F241" i="36"/>
  <c r="F240" i="36"/>
  <c r="F239" i="36"/>
  <c r="F238" i="36"/>
  <c r="F237" i="36"/>
  <c r="F236" i="36"/>
  <c r="F235" i="36"/>
  <c r="F234" i="36"/>
  <c r="F233" i="36"/>
  <c r="F232" i="36"/>
  <c r="F231" i="36"/>
  <c r="F230" i="36"/>
  <c r="F229" i="36"/>
  <c r="F228" i="36"/>
  <c r="F227" i="36"/>
  <c r="F226" i="36"/>
  <c r="F225" i="36"/>
  <c r="F224" i="36"/>
  <c r="F223" i="36"/>
  <c r="F222" i="36"/>
  <c r="F221" i="36"/>
  <c r="F219" i="36"/>
  <c r="F218" i="36"/>
  <c r="F217" i="36"/>
  <c r="F216" i="36"/>
  <c r="F212" i="36"/>
  <c r="F211" i="36"/>
  <c r="F210" i="36"/>
  <c r="F209" i="36"/>
  <c r="F208" i="36"/>
  <c r="F207" i="36"/>
  <c r="F206" i="36"/>
  <c r="F204" i="36"/>
  <c r="F203" i="36"/>
  <c r="F202" i="36"/>
  <c r="F199" i="36"/>
  <c r="D199" i="36" s="1"/>
  <c r="F198" i="36"/>
  <c r="D198" i="36" s="1"/>
  <c r="F196" i="36"/>
  <c r="D196" i="36" s="1"/>
  <c r="F193" i="36"/>
  <c r="F192" i="36"/>
  <c r="G191" i="36"/>
  <c r="F191" i="36" s="1"/>
  <c r="D191" i="36" s="1"/>
  <c r="F189" i="36"/>
  <c r="F188" i="36"/>
  <c r="F187" i="36"/>
  <c r="D187" i="36" s="1"/>
  <c r="F186" i="36"/>
  <c r="F185" i="36"/>
  <c r="D185" i="36" s="1"/>
  <c r="F184" i="36"/>
  <c r="D184" i="36" s="1"/>
  <c r="F183" i="36"/>
  <c r="D183" i="36" s="1"/>
  <c r="F182" i="36"/>
  <c r="F181" i="36"/>
  <c r="D181" i="36" s="1"/>
  <c r="F180" i="36"/>
  <c r="D180" i="36" s="1"/>
  <c r="F179" i="36"/>
  <c r="D179" i="36" s="1"/>
  <c r="F178" i="36"/>
  <c r="D178" i="36" s="1"/>
  <c r="F177" i="36"/>
  <c r="D177" i="36" s="1"/>
  <c r="F176" i="36"/>
  <c r="D176" i="36" s="1"/>
  <c r="F175" i="36"/>
  <c r="D175" i="36" s="1"/>
  <c r="F174" i="36"/>
  <c r="D174" i="36" s="1"/>
  <c r="F173" i="36"/>
  <c r="D173" i="36" s="1"/>
  <c r="F172" i="36"/>
  <c r="D172" i="36" s="1"/>
  <c r="F171" i="36"/>
  <c r="D171" i="36" s="1"/>
  <c r="F170" i="36"/>
  <c r="D170" i="36" s="1"/>
  <c r="F169" i="36"/>
  <c r="D169" i="36" s="1"/>
  <c r="F168" i="36"/>
  <c r="D168" i="36" s="1"/>
  <c r="F167" i="36"/>
  <c r="D167" i="36" s="1"/>
  <c r="F166" i="36"/>
  <c r="D166" i="36" s="1"/>
  <c r="F165" i="36"/>
  <c r="D165" i="36" s="1"/>
  <c r="F164" i="36"/>
  <c r="D164" i="36" s="1"/>
  <c r="F163" i="36"/>
  <c r="D163" i="36" s="1"/>
  <c r="F162" i="36"/>
  <c r="D162" i="36" s="1"/>
  <c r="F161" i="36"/>
  <c r="D161" i="36" s="1"/>
  <c r="F160" i="36"/>
  <c r="D160" i="36" s="1"/>
  <c r="F159" i="36"/>
  <c r="D159" i="36" s="1"/>
  <c r="F158" i="36"/>
  <c r="D158" i="36" s="1"/>
  <c r="F157" i="36"/>
  <c r="D157" i="36" s="1"/>
  <c r="F156" i="36"/>
  <c r="D156" i="36" s="1"/>
  <c r="F155" i="36"/>
  <c r="D155" i="36" s="1"/>
  <c r="F154" i="36"/>
  <c r="D154" i="36" s="1"/>
  <c r="F153" i="36"/>
  <c r="D153" i="36" s="1"/>
  <c r="F152" i="36"/>
  <c r="D152" i="36" s="1"/>
  <c r="F151" i="36"/>
  <c r="D151" i="36" s="1"/>
  <c r="F150" i="36"/>
  <c r="D150" i="36" s="1"/>
  <c r="F149" i="36"/>
  <c r="D149" i="36" s="1"/>
  <c r="F148" i="36"/>
  <c r="D148" i="36"/>
  <c r="F147" i="36"/>
  <c r="D147" i="36" s="1"/>
  <c r="F146" i="36"/>
  <c r="D146" i="36" s="1"/>
  <c r="F145" i="36"/>
  <c r="F144" i="36"/>
  <c r="F143" i="36"/>
  <c r="F142" i="36"/>
  <c r="G141" i="36"/>
  <c r="F141" i="36" s="1"/>
  <c r="D141" i="36" s="1"/>
  <c r="F140" i="36"/>
  <c r="F139" i="36"/>
  <c r="F138" i="36"/>
  <c r="F137" i="36"/>
  <c r="F136" i="36"/>
  <c r="F135" i="36"/>
  <c r="F132" i="36"/>
  <c r="D132" i="36" s="1"/>
  <c r="F131" i="36"/>
  <c r="D131" i="36" s="1"/>
  <c r="F130" i="36"/>
  <c r="D130" i="36" s="1"/>
  <c r="F129" i="36"/>
  <c r="D129" i="36" s="1"/>
  <c r="F127" i="36"/>
  <c r="D127" i="36" s="1"/>
  <c r="F126" i="36"/>
  <c r="D126" i="36" s="1"/>
  <c r="F125" i="36"/>
  <c r="D125" i="36" s="1"/>
  <c r="F124" i="36"/>
  <c r="D124" i="36" s="1"/>
  <c r="F123" i="36"/>
  <c r="D123" i="36" s="1"/>
  <c r="F122" i="36"/>
  <c r="D122" i="36" s="1"/>
  <c r="F121" i="36"/>
  <c r="D121" i="36" s="1"/>
  <c r="F120" i="36"/>
  <c r="D120" i="36" s="1"/>
  <c r="F119" i="36"/>
  <c r="D119" i="36" s="1"/>
  <c r="F118" i="36"/>
  <c r="D118" i="36" s="1"/>
  <c r="F117" i="36"/>
  <c r="D117" i="36" s="1"/>
  <c r="F116" i="36"/>
  <c r="D116" i="36" s="1"/>
  <c r="F115" i="36"/>
  <c r="D115" i="36" s="1"/>
  <c r="F114" i="36"/>
  <c r="D114" i="36" s="1"/>
  <c r="F113" i="36"/>
  <c r="D113" i="36" s="1"/>
  <c r="F112" i="36"/>
  <c r="D112" i="36" s="1"/>
  <c r="F111" i="36"/>
  <c r="F110" i="36"/>
  <c r="F109" i="36"/>
  <c r="F108" i="36"/>
  <c r="F107" i="36"/>
  <c r="F105" i="36"/>
  <c r="D105" i="36" s="1"/>
  <c r="F104" i="36"/>
  <c r="D104" i="36" s="1"/>
  <c r="F103" i="36"/>
  <c r="D103" i="36" s="1"/>
  <c r="F102" i="36"/>
  <c r="D102" i="36" s="1"/>
  <c r="F101" i="36"/>
  <c r="D101" i="36" s="1"/>
  <c r="F97" i="36"/>
  <c r="F96" i="36"/>
  <c r="D96" i="36" s="1"/>
  <c r="F95" i="36"/>
  <c r="D95" i="36" s="1"/>
  <c r="F94" i="36"/>
  <c r="D94" i="36" s="1"/>
  <c r="F93" i="36"/>
  <c r="F92" i="36"/>
  <c r="D92" i="36" s="1"/>
  <c r="F91" i="36"/>
  <c r="D91" i="36" s="1"/>
  <c r="F90" i="36"/>
  <c r="D90" i="36" s="1"/>
  <c r="F89" i="36"/>
  <c r="D89" i="36" s="1"/>
  <c r="F88" i="36"/>
  <c r="D88" i="36" s="1"/>
  <c r="F87" i="36"/>
  <c r="D87" i="36" s="1"/>
  <c r="F86" i="36"/>
  <c r="D86" i="36" s="1"/>
  <c r="F85" i="36"/>
  <c r="D85" i="36" s="1"/>
  <c r="F84" i="36"/>
  <c r="D84" i="36" s="1"/>
  <c r="F83" i="36"/>
  <c r="D83" i="36" s="1"/>
  <c r="F82" i="36"/>
  <c r="D82" i="36" s="1"/>
  <c r="F81" i="36"/>
  <c r="D81" i="36" s="1"/>
  <c r="F80" i="36"/>
  <c r="D80" i="36" s="1"/>
  <c r="F79" i="36"/>
  <c r="D79" i="36" s="1"/>
  <c r="F78" i="36"/>
  <c r="D78" i="36" s="1"/>
  <c r="F77" i="36"/>
  <c r="D77" i="36" s="1"/>
  <c r="F76" i="36"/>
  <c r="D76" i="36" s="1"/>
  <c r="F74" i="36"/>
  <c r="F73" i="36"/>
  <c r="F72" i="36"/>
  <c r="F70" i="36"/>
  <c r="F69" i="36"/>
  <c r="F68" i="36"/>
  <c r="F67" i="36"/>
  <c r="F64" i="36"/>
  <c r="F63" i="36"/>
  <c r="F61" i="36"/>
  <c r="F59" i="36"/>
  <c r="F58" i="36"/>
  <c r="F56" i="36"/>
  <c r="F53" i="36"/>
  <c r="D53" i="36" s="1"/>
  <c r="F51" i="36"/>
  <c r="D51" i="36" s="1"/>
  <c r="F50" i="36"/>
  <c r="D50" i="36" s="1"/>
  <c r="F49" i="36"/>
  <c r="D49" i="36" s="1"/>
  <c r="F48" i="36"/>
  <c r="D48" i="36" s="1"/>
  <c r="F46" i="36"/>
  <c r="D46" i="36" s="1"/>
  <c r="F36" i="36"/>
  <c r="E36" i="36" s="1"/>
  <c r="D35" i="36"/>
  <c r="F28" i="36"/>
  <c r="D28" i="36" s="1"/>
  <c r="F26" i="36"/>
  <c r="D26" i="36" s="1"/>
  <c r="F25" i="36"/>
  <c r="D25" i="36" s="1"/>
  <c r="F24" i="36"/>
  <c r="D24" i="36" s="1"/>
  <c r="F22" i="36"/>
  <c r="D22" i="36" s="1"/>
  <c r="F21" i="36"/>
  <c r="F18" i="36"/>
  <c r="F16" i="36"/>
  <c r="F14" i="36"/>
  <c r="F13" i="36"/>
  <c r="F12" i="36"/>
  <c r="B295" i="36" l="1"/>
  <c r="D302" i="32" l="1"/>
  <c r="F301" i="32"/>
  <c r="D301" i="32" s="1"/>
  <c r="F293" i="32"/>
  <c r="E293" i="32" s="1"/>
  <c r="F292" i="32"/>
  <c r="F291" i="32"/>
  <c r="E291" i="32" s="1"/>
  <c r="F290" i="32"/>
  <c r="E290" i="32" s="1"/>
  <c r="F289" i="32"/>
  <c r="E289" i="32" s="1"/>
  <c r="F288" i="32"/>
  <c r="F287" i="32"/>
  <c r="D287" i="32" s="1"/>
  <c r="F286" i="32"/>
  <c r="E286" i="32" s="1"/>
  <c r="F285" i="32"/>
  <c r="E285" i="32" s="1"/>
  <c r="F284" i="32"/>
  <c r="F283" i="32"/>
  <c r="D283" i="32" s="1"/>
  <c r="F282" i="32"/>
  <c r="E282" i="32" s="1"/>
  <c r="F281" i="32"/>
  <c r="E281" i="32" s="1"/>
  <c r="F280" i="32"/>
  <c r="F279" i="32"/>
  <c r="E279" i="32" s="1"/>
  <c r="F278" i="32"/>
  <c r="E278" i="32" s="1"/>
  <c r="F277" i="32"/>
  <c r="E277" i="32" s="1"/>
  <c r="F276" i="32"/>
  <c r="E276" i="32" s="1"/>
  <c r="F275" i="32"/>
  <c r="E275" i="32" s="1"/>
  <c r="F274" i="32"/>
  <c r="E274" i="32" s="1"/>
  <c r="F273" i="32"/>
  <c r="E273" i="32" s="1"/>
  <c r="F272" i="32"/>
  <c r="E272" i="32" s="1"/>
  <c r="F271" i="32"/>
  <c r="E271" i="32" s="1"/>
  <c r="F270" i="32"/>
  <c r="E270" i="32" s="1"/>
  <c r="F269" i="32"/>
  <c r="E269" i="32" s="1"/>
  <c r="F268" i="32"/>
  <c r="F267" i="32"/>
  <c r="E267" i="32" s="1"/>
  <c r="F266" i="32"/>
  <c r="F265" i="32"/>
  <c r="F264" i="32"/>
  <c r="D264" i="32" s="1"/>
  <c r="F263" i="32"/>
  <c r="E263" i="32"/>
  <c r="D263" i="32"/>
  <c r="F262" i="32"/>
  <c r="E262" i="32" s="1"/>
  <c r="F261" i="32"/>
  <c r="F260" i="32"/>
  <c r="E260" i="32" s="1"/>
  <c r="D260" i="32" s="1"/>
  <c r="F259" i="32"/>
  <c r="E259" i="32" s="1"/>
  <c r="F258" i="32"/>
  <c r="F257" i="32"/>
  <c r="D257" i="32" s="1"/>
  <c r="F256" i="32"/>
  <c r="E256" i="32" s="1"/>
  <c r="F255" i="32"/>
  <c r="F253" i="32"/>
  <c r="E252" i="32"/>
  <c r="D252" i="32"/>
  <c r="F251" i="32"/>
  <c r="E251" i="32" s="1"/>
  <c r="F250" i="32"/>
  <c r="D244" i="32"/>
  <c r="F242" i="32"/>
  <c r="F241" i="32"/>
  <c r="E241" i="32" s="1"/>
  <c r="F240" i="32"/>
  <c r="D240" i="32" s="1"/>
  <c r="D239" i="32"/>
  <c r="F235" i="32"/>
  <c r="F234" i="32"/>
  <c r="D234" i="32" s="1"/>
  <c r="F232" i="32"/>
  <c r="F231" i="32"/>
  <c r="F230" i="32"/>
  <c r="F228" i="32"/>
  <c r="F227" i="32"/>
  <c r="F226" i="32"/>
  <c r="F225" i="32"/>
  <c r="F224" i="32"/>
  <c r="F223" i="32"/>
  <c r="F222" i="32"/>
  <c r="F221" i="32"/>
  <c r="D221" i="32" s="1"/>
  <c r="F219" i="32"/>
  <c r="F218" i="32"/>
  <c r="F217" i="32"/>
  <c r="F216" i="32"/>
  <c r="F215" i="32"/>
  <c r="F214" i="32"/>
  <c r="F213" i="32"/>
  <c r="F212" i="32"/>
  <c r="F211" i="32"/>
  <c r="F210" i="32"/>
  <c r="F209" i="32"/>
  <c r="F208" i="32"/>
  <c r="F207" i="32"/>
  <c r="F206" i="32"/>
  <c r="F205" i="32"/>
  <c r="F204" i="32"/>
  <c r="F203" i="32"/>
  <c r="F202" i="32"/>
  <c r="F201" i="32"/>
  <c r="F200" i="32"/>
  <c r="F199" i="32"/>
  <c r="F198" i="32"/>
  <c r="F197" i="32"/>
  <c r="F196" i="32"/>
  <c r="F195" i="32"/>
  <c r="F194" i="32"/>
  <c r="F193" i="32"/>
  <c r="F192" i="32"/>
  <c r="F191" i="32"/>
  <c r="F190" i="32"/>
  <c r="F189" i="32"/>
  <c r="F188" i="32"/>
  <c r="F187" i="32"/>
  <c r="F186" i="32"/>
  <c r="F185" i="32"/>
  <c r="F184" i="32"/>
  <c r="F183" i="32"/>
  <c r="F182" i="32"/>
  <c r="F181" i="32"/>
  <c r="F180" i="32"/>
  <c r="F179" i="32"/>
  <c r="F178" i="32"/>
  <c r="F177" i="32"/>
  <c r="F176" i="32"/>
  <c r="F175" i="32"/>
  <c r="F174" i="32"/>
  <c r="F173" i="32"/>
  <c r="F172" i="32"/>
  <c r="F171" i="32"/>
  <c r="F170" i="32"/>
  <c r="F169" i="32"/>
  <c r="F168" i="32"/>
  <c r="F167" i="32"/>
  <c r="F166" i="32"/>
  <c r="F165" i="32"/>
  <c r="F164" i="32"/>
  <c r="F163" i="32"/>
  <c r="F162" i="32"/>
  <c r="F161" i="32"/>
  <c r="F160" i="32"/>
  <c r="F159" i="32"/>
  <c r="F158" i="32"/>
  <c r="F157" i="32"/>
  <c r="F156" i="32"/>
  <c r="F155" i="32"/>
  <c r="F154" i="32"/>
  <c r="F153" i="32"/>
  <c r="F152" i="32"/>
  <c r="F151" i="32"/>
  <c r="F150" i="32"/>
  <c r="F149" i="32"/>
  <c r="F148" i="32"/>
  <c r="F147" i="32"/>
  <c r="F146" i="32"/>
  <c r="F145" i="32"/>
  <c r="F144" i="32"/>
  <c r="F143" i="32"/>
  <c r="F142" i="32"/>
  <c r="F139" i="32"/>
  <c r="D139" i="32" s="1"/>
  <c r="F138" i="32"/>
  <c r="F137" i="32"/>
  <c r="F136" i="32"/>
  <c r="F135" i="32"/>
  <c r="F134" i="32"/>
  <c r="F133" i="32"/>
  <c r="F132" i="32"/>
  <c r="F131" i="32"/>
  <c r="F129" i="32"/>
  <c r="F127" i="32"/>
  <c r="F126" i="32"/>
  <c r="F125" i="32"/>
  <c r="D125" i="32" s="1"/>
  <c r="F124" i="32"/>
  <c r="F123" i="32"/>
  <c r="F122" i="32"/>
  <c r="F121" i="32"/>
  <c r="F120" i="32"/>
  <c r="F119" i="32"/>
  <c r="F118" i="32"/>
  <c r="F117" i="32"/>
  <c r="W115" i="32"/>
  <c r="F114" i="32"/>
  <c r="F113" i="32"/>
  <c r="F112" i="32"/>
  <c r="F111" i="32"/>
  <c r="F110" i="32"/>
  <c r="F109" i="32"/>
  <c r="F108" i="32"/>
  <c r="F107" i="32"/>
  <c r="F106" i="32"/>
  <c r="F105" i="32"/>
  <c r="F104" i="32"/>
  <c r="F103" i="32"/>
  <c r="F102" i="32"/>
  <c r="F101" i="32"/>
  <c r="F100" i="32"/>
  <c r="F99" i="32"/>
  <c r="F98" i="32"/>
  <c r="F97" i="32"/>
  <c r="F96" i="32"/>
  <c r="F95" i="32"/>
  <c r="F94" i="32"/>
  <c r="F93" i="32"/>
  <c r="F92" i="32"/>
  <c r="F91" i="32"/>
  <c r="F90" i="32"/>
  <c r="F89" i="32"/>
  <c r="F88" i="32"/>
  <c r="F87" i="32"/>
  <c r="F86" i="32"/>
  <c r="F84" i="32"/>
  <c r="G83" i="32"/>
  <c r="F83" i="32" s="1"/>
  <c r="D83" i="32" s="1"/>
  <c r="F82" i="32"/>
  <c r="F81" i="32"/>
  <c r="F80" i="32"/>
  <c r="D80" i="32"/>
  <c r="G79" i="32"/>
  <c r="F79" i="32" s="1"/>
  <c r="D79" i="32" s="1"/>
  <c r="F78" i="32"/>
  <c r="F77" i="32"/>
  <c r="F76" i="32"/>
  <c r="D76" i="32"/>
  <c r="W74" i="32"/>
  <c r="F72" i="32"/>
  <c r="F69" i="32"/>
  <c r="F67" i="32"/>
  <c r="F66" i="32"/>
  <c r="A66" i="32"/>
  <c r="A67" i="32" s="1"/>
  <c r="A69" i="32" s="1"/>
  <c r="A72" i="32" s="1"/>
  <c r="A76" i="32" s="1"/>
  <c r="A77" i="32" s="1"/>
  <c r="A78" i="32" s="1"/>
  <c r="A79" i="32" s="1"/>
  <c r="A80" i="32" s="1"/>
  <c r="A81" i="32" s="1"/>
  <c r="A82" i="32" s="1"/>
  <c r="A83" i="32" s="1"/>
  <c r="A84" i="32" s="1"/>
  <c r="A86" i="32" s="1"/>
  <c r="A87" i="32" s="1"/>
  <c r="A88" i="32" s="1"/>
  <c r="A89" i="32" s="1"/>
  <c r="A90" i="32" s="1"/>
  <c r="A91" i="32" s="1"/>
  <c r="A92" i="32" s="1"/>
  <c r="A93" i="32" s="1"/>
  <c r="A94" i="32" s="1"/>
  <c r="A95" i="32" s="1"/>
  <c r="A96" i="32" s="1"/>
  <c r="A97" i="32" s="1"/>
  <c r="A98" i="32" s="1"/>
  <c r="A99" i="32" s="1"/>
  <c r="A100" i="32" s="1"/>
  <c r="A101" i="32" s="1"/>
  <c r="A102" i="32" s="1"/>
  <c r="A103" i="32" s="1"/>
  <c r="A104" i="32" s="1"/>
  <c r="A105" i="32" s="1"/>
  <c r="A106" i="32" s="1"/>
  <c r="A107" i="32" s="1"/>
  <c r="A108" i="32" s="1"/>
  <c r="A109" i="32" s="1"/>
  <c r="A110" i="32" s="1"/>
  <c r="A111" i="32" s="1"/>
  <c r="A112" i="32" s="1"/>
  <c r="A113" i="32" s="1"/>
  <c r="A114" i="32" s="1"/>
  <c r="A117" i="32" s="1"/>
  <c r="A118" i="32" s="1"/>
  <c r="A119" i="32" s="1"/>
  <c r="A120" i="32" s="1"/>
  <c r="A121" i="32" s="1"/>
  <c r="A122" i="32" s="1"/>
  <c r="A123" i="32" s="1"/>
  <c r="A124" i="32" s="1"/>
  <c r="A125" i="32" s="1"/>
  <c r="A126" i="32" s="1"/>
  <c r="A127" i="32" s="1"/>
  <c r="A129" i="32" s="1"/>
  <c r="A130" i="32" s="1"/>
  <c r="A131" i="32" s="1"/>
  <c r="A132" i="32" s="1"/>
  <c r="A133" i="32" s="1"/>
  <c r="A134" i="32" s="1"/>
  <c r="A135" i="32" s="1"/>
  <c r="A136" i="32" s="1"/>
  <c r="A137" i="32" s="1"/>
  <c r="A138" i="32" s="1"/>
  <c r="A139" i="32" s="1"/>
  <c r="A142" i="32" s="1"/>
  <c r="A143" i="32" s="1"/>
  <c r="A144" i="32" s="1"/>
  <c r="A145" i="32" s="1"/>
  <c r="A146" i="32" s="1"/>
  <c r="A147" i="32" s="1"/>
  <c r="A148" i="32" s="1"/>
  <c r="A149" i="32" s="1"/>
  <c r="A150" i="32" s="1"/>
  <c r="A151" i="32" s="1"/>
  <c r="A152" i="32" s="1"/>
  <c r="A153" i="32" s="1"/>
  <c r="A154" i="32" s="1"/>
  <c r="A155" i="32" s="1"/>
  <c r="A156" i="32" s="1"/>
  <c r="A157" i="32" s="1"/>
  <c r="A158" i="32" s="1"/>
  <c r="A159" i="32" s="1"/>
  <c r="A160" i="32" s="1"/>
  <c r="A161" i="32" s="1"/>
  <c r="A162" i="32" s="1"/>
  <c r="A163" i="32" s="1"/>
  <c r="A164" i="32" s="1"/>
  <c r="A165" i="32" s="1"/>
  <c r="A166" i="32" s="1"/>
  <c r="A167" i="32" s="1"/>
  <c r="A168" i="32" s="1"/>
  <c r="A169" i="32" s="1"/>
  <c r="A170" i="32" s="1"/>
  <c r="A171" i="32" s="1"/>
  <c r="A172" i="32" s="1"/>
  <c r="A173" i="32" s="1"/>
  <c r="A174" i="32" s="1"/>
  <c r="A175" i="32" s="1"/>
  <c r="A176" i="32" s="1"/>
  <c r="A177" i="32" s="1"/>
  <c r="A178" i="32" s="1"/>
  <c r="A179" i="32" s="1"/>
  <c r="A180" i="32" s="1"/>
  <c r="A181" i="32" s="1"/>
  <c r="A182" i="32" s="1"/>
  <c r="A183" i="32" s="1"/>
  <c r="A184" i="32" s="1"/>
  <c r="A185" i="32" s="1"/>
  <c r="A186" i="32" s="1"/>
  <c r="A187" i="32" s="1"/>
  <c r="A188" i="32" s="1"/>
  <c r="A189" i="32" s="1"/>
  <c r="A190" i="32" s="1"/>
  <c r="A191" i="32" s="1"/>
  <c r="A192" i="32" s="1"/>
  <c r="A193" i="32" s="1"/>
  <c r="A194" i="32" s="1"/>
  <c r="A195" i="32" s="1"/>
  <c r="A196" i="32" s="1"/>
  <c r="A197" i="32" s="1"/>
  <c r="A198" i="32" s="1"/>
  <c r="A199" i="32" s="1"/>
  <c r="A200" i="32" s="1"/>
  <c r="A201" i="32" s="1"/>
  <c r="A202" i="32" s="1"/>
  <c r="A203" i="32" s="1"/>
  <c r="A204" i="32" s="1"/>
  <c r="A205" i="32" s="1"/>
  <c r="A206" i="32" s="1"/>
  <c r="A207" i="32" s="1"/>
  <c r="A208" i="32" s="1"/>
  <c r="A209" i="32" s="1"/>
  <c r="A210" i="32" s="1"/>
  <c r="A211" i="32" s="1"/>
  <c r="A212" i="32" s="1"/>
  <c r="A213" i="32" s="1"/>
  <c r="A214" i="32" s="1"/>
  <c r="A215" i="32" s="1"/>
  <c r="A216" i="32" s="1"/>
  <c r="A217" i="32" s="1"/>
  <c r="A218" i="32" s="1"/>
  <c r="A219" i="32" s="1"/>
  <c r="A221" i="32" s="1"/>
  <c r="A222" i="32" s="1"/>
  <c r="A223" i="32" s="1"/>
  <c r="A224" i="32" s="1"/>
  <c r="A225" i="32" s="1"/>
  <c r="A226" i="32" s="1"/>
  <c r="A227" i="32" s="1"/>
  <c r="A228" i="32" s="1"/>
  <c r="A229" i="32" s="1"/>
  <c r="A230" i="32" s="1"/>
  <c r="A231" i="32" s="1"/>
  <c r="A232" i="32" s="1"/>
  <c r="A234" i="32" s="1"/>
  <c r="A235" i="32" s="1"/>
  <c r="F60" i="32"/>
  <c r="D60" i="32" s="1"/>
  <c r="F56" i="32"/>
  <c r="F53" i="32"/>
  <c r="E53" i="32" s="1"/>
  <c r="A53" i="32"/>
  <c r="F49" i="32"/>
  <c r="F48" i="32"/>
  <c r="F44" i="32"/>
  <c r="F41" i="32"/>
  <c r="F39" i="32"/>
  <c r="F38" i="32"/>
  <c r="F34" i="32"/>
  <c r="F31" i="32"/>
  <c r="F29" i="32"/>
  <c r="D29" i="32" s="1"/>
  <c r="F26" i="32"/>
  <c r="F23" i="32"/>
  <c r="F22" i="32"/>
  <c r="F21" i="32"/>
  <c r="F18" i="32"/>
  <c r="F16" i="32"/>
  <c r="A11" i="32"/>
  <c r="W1" i="32"/>
  <c r="E283" i="32" l="1"/>
  <c r="D238" i="32"/>
  <c r="D271" i="32"/>
  <c r="E264" i="32"/>
  <c r="D267" i="32"/>
  <c r="D279" i="32"/>
  <c r="D275" i="32"/>
  <c r="D291" i="32"/>
  <c r="D278" i="32"/>
  <c r="D270" i="32"/>
  <c r="D274" i="32"/>
  <c r="E287" i="32"/>
  <c r="D290" i="32"/>
  <c r="E255" i="32"/>
  <c r="D255" i="32"/>
  <c r="E265" i="32"/>
  <c r="D265" i="32"/>
  <c r="E280" i="32"/>
  <c r="D280" i="32"/>
  <c r="E268" i="32"/>
  <c r="D268" i="32"/>
  <c r="E258" i="32"/>
  <c r="D258" i="32"/>
  <c r="E284" i="32"/>
  <c r="D284" i="32"/>
  <c r="E250" i="32"/>
  <c r="D250" i="32"/>
  <c r="E253" i="32"/>
  <c r="D253" i="32"/>
  <c r="E288" i="32"/>
  <c r="D288" i="32"/>
  <c r="D286" i="32" s="1"/>
  <c r="E292" i="32"/>
  <c r="D292" i="32"/>
  <c r="D251" i="32"/>
  <c r="D256" i="32"/>
  <c r="D259" i="32"/>
  <c r="D262" i="32"/>
  <c r="D269" i="32"/>
  <c r="D273" i="32"/>
  <c r="D272" i="32" s="1"/>
  <c r="D277" i="32"/>
  <c r="D281" i="32"/>
  <c r="D285" i="32"/>
  <c r="D293" i="32"/>
  <c r="D289" i="32" l="1"/>
  <c r="D266" i="32"/>
  <c r="D249" i="32"/>
  <c r="D261" i="32"/>
  <c r="D254" i="32"/>
  <c r="D276" i="32"/>
  <c r="D282" i="32"/>
  <c r="D294" i="32" l="1"/>
</calcChain>
</file>

<file path=xl/sharedStrings.xml><?xml version="1.0" encoding="utf-8"?>
<sst xmlns="http://schemas.openxmlformats.org/spreadsheetml/2006/main" count="5446" uniqueCount="1078">
  <si>
    <t>STT</t>
  </si>
  <si>
    <t>Diện tích (ha)</t>
  </si>
  <si>
    <t>Ghi chú</t>
  </si>
  <si>
    <t>Tăng thêm</t>
  </si>
  <si>
    <t>CQP</t>
  </si>
  <si>
    <t>Tân Thành A</t>
  </si>
  <si>
    <t>Thị trấn Sa Rài</t>
  </si>
  <si>
    <t>Bình Phú</t>
  </si>
  <si>
    <t>Thông Bình</t>
  </si>
  <si>
    <t>Tân Công Chí</t>
  </si>
  <si>
    <t>Tân Hộ Cơ</t>
  </si>
  <si>
    <t>Tân Phước</t>
  </si>
  <si>
    <t>Tân Thành B</t>
  </si>
  <si>
    <t>An Phước</t>
  </si>
  <si>
    <t>TMD</t>
  </si>
  <si>
    <t>SKC</t>
  </si>
  <si>
    <t>DVH</t>
  </si>
  <si>
    <t>DYT</t>
  </si>
  <si>
    <t>DGT</t>
  </si>
  <si>
    <t>DGD</t>
  </si>
  <si>
    <t>DTT</t>
  </si>
  <si>
    <t>Quốc lộ 30 đoạn Hồng Ngự - Dinh Bà</t>
  </si>
  <si>
    <t>DTL</t>
  </si>
  <si>
    <t>DNL</t>
  </si>
  <si>
    <t>DDT</t>
  </si>
  <si>
    <t>ONT</t>
  </si>
  <si>
    <t>Chuyển mục đích đất ở đô thị Thị trấn Sa Rài</t>
  </si>
  <si>
    <t>ODT</t>
  </si>
  <si>
    <t>TSC</t>
  </si>
  <si>
    <t>Mở rộng trụ sở UBND xã An Phước</t>
  </si>
  <si>
    <t>NTD</t>
  </si>
  <si>
    <t>CLN</t>
  </si>
  <si>
    <t>LUC</t>
  </si>
  <si>
    <t>NTS</t>
  </si>
  <si>
    <t xml:space="preserve">Tân Phước </t>
  </si>
  <si>
    <t>2022-2030</t>
  </si>
  <si>
    <t>NNK</t>
  </si>
  <si>
    <t>2022-2025</t>
  </si>
  <si>
    <t>Tên công trình</t>
  </si>
  <si>
    <t>Mục đích sử dụng</t>
  </si>
  <si>
    <t>Diện tích quy hoạch (ha)</t>
  </si>
  <si>
    <t>Diện tích hiện
trạng (ha)</t>
  </si>
  <si>
    <t>Địa điểm
(đến cấp xã)</t>
  </si>
  <si>
    <t>Vị trí trên bản đồ địa chính (tờ bản đồ số, thửa số) hoặc vị trí trên bản đồ hiện trạng sử dụng đất cấp xã</t>
  </si>
  <si>
    <t>Tiến độ</t>
  </si>
  <si>
    <t>TIẾN ĐÔ THỰC HIỆN</t>
  </si>
  <si>
    <t>Sử dụng từ lọai đất</t>
  </si>
  <si>
    <t xml:space="preserve">Đã thực hiện </t>
  </si>
  <si>
    <t>Đang thực hiện</t>
  </si>
  <si>
    <t xml:space="preserve">Chưa thực hiện </t>
  </si>
  <si>
    <t>Đất lúa</t>
  </si>
  <si>
    <t>Đất trồng cây hàng năm</t>
  </si>
  <si>
    <t>Đất trồng cây lâu năm</t>
  </si>
  <si>
    <t>Đất nuôi trồng thủy sản</t>
  </si>
  <si>
    <t>Đất rừng</t>
  </si>
  <si>
    <t>Đất nông nghiệp khác</t>
  </si>
  <si>
    <t>Đất ở tại đô thị</t>
  </si>
  <si>
    <t xml:space="preserve">Đất ở tại nông thôn </t>
  </si>
  <si>
    <t>Đất trụ sở cơ quan</t>
  </si>
  <si>
    <t>Đất sản xuất kinh doanh</t>
  </si>
  <si>
    <t>Đất nghĩa trang, nghĩa địa</t>
  </si>
  <si>
    <t>Đất cơ sở TDTT</t>
  </si>
  <si>
    <t>Đất giáo dục</t>
  </si>
  <si>
    <t>Đất y tế</t>
  </si>
  <si>
    <t>Đất phi nông nghiệp khác</t>
  </si>
  <si>
    <t>LUA</t>
  </si>
  <si>
    <t>HNK</t>
  </si>
  <si>
    <t>LNP</t>
  </si>
  <si>
    <t>PNK</t>
  </si>
  <si>
    <t>A</t>
  </si>
  <si>
    <t>DANH MỤC DỰ ÁN THU HỒI ĐẤT (19 công trình)</t>
  </si>
  <si>
    <t>A1</t>
  </si>
  <si>
    <t>CÔNG TRÌNH NĂM 2018 CHUYỂN SANG 2021 (9 công trình )</t>
  </si>
  <si>
    <t>I.1</t>
  </si>
  <si>
    <t>Nghị quyết số 71/2016/NQ-HĐND ngày 08/12/2016 của HĐND Tỉnh (2 công trình)</t>
  </si>
  <si>
    <t xml:space="preserve">VỐN TRUNG ƯƠNG </t>
  </si>
  <si>
    <t xml:space="preserve">Đường dây 110 kV Hồng Ngự  - Vĩnh Hưng </t>
  </si>
  <si>
    <t>Tân Công Chí, Thị trấn Sa Rài, Tân Thành B, Tân Hộ Cơ</t>
  </si>
  <si>
    <t>Đang thực hiện đề nghị chuyển tiếp</t>
  </si>
  <si>
    <t>x</t>
  </si>
  <si>
    <t xml:space="preserve">VỐN HUYỆN </t>
  </si>
  <si>
    <t>Nạo vét kết hợp đê bao lững bờ Bắc kênh Tân Thành - Lò gạch (đoạn từ cầu Đúc - kênh Tân Công Chí)</t>
  </si>
  <si>
    <t>Một phần các khoanh đất số 628,723,735,764,786 BĐHTSDĐ</t>
  </si>
  <si>
    <t>I.2</t>
  </si>
  <si>
    <t>Nghị quyết số 116/2017/NQ-HĐND của HĐND Tỉnh ngày 14/7/2017 (3 công trình)</t>
  </si>
  <si>
    <t>Nâng cấp đê bao cánh đồng Tân Phước-TThành B</t>
  </si>
  <si>
    <t>(QĐ số 800/QĐ-UBND-HC ngày 05/8/2016 của UBND huyện Tân Hồng)</t>
  </si>
  <si>
    <t>Đường trục chính nội đồng (đoạn ĐT 843 - kênh Tân Công Chí)</t>
  </si>
  <si>
    <t xml:space="preserve"> (QĐ số 800/QĐ-UBND-HC ngày 05/8/2016 của UBND huyện Tân Hồng)</t>
  </si>
  <si>
    <t>Đấu nối tuyến dân cư Phước Xuyên</t>
  </si>
  <si>
    <t xml:space="preserve"> (QĐ 1440/QĐ-UBND-HC ngày 12/12/2016 của UBND tỉnh)</t>
  </si>
  <si>
    <t>I.3</t>
  </si>
  <si>
    <t>Công văn số 27/HĐND-KTNS ngày 16/02/2017 (1 công trình)</t>
  </si>
  <si>
    <t>Bình Phú - Tân 
Hộ Cơ</t>
  </si>
  <si>
    <t>( Đã được Thủ tướng Chính phủ cho phép chuyển mục đích đất trồng lúa nước trên 10 ha tại Công văn số 2238/TTg-KTN ngày 13/12/2016)</t>
  </si>
  <si>
    <t>I.4</t>
  </si>
  <si>
    <t>Nghị quyết số 152 /2017/NQ-HĐND của HĐND Tỉnh ngày 07/12/2017 (2 công trình)</t>
  </si>
  <si>
    <t xml:space="preserve">VỐN TỈNH </t>
  </si>
  <si>
    <t>Trường Tiểu học An Phước 1 (điểm chính)</t>
  </si>
  <si>
    <t>VỐN HUYỆN</t>
  </si>
  <si>
    <t xml:space="preserve">Mở rộng khu hành chính huyện </t>
  </si>
  <si>
    <t>I.5</t>
  </si>
  <si>
    <t>Nghị quyết số 172 /2018/NQ-HĐND của HĐND Tỉnh ngày 18/07/2018 (1 công trình)</t>
  </si>
  <si>
    <t>A2</t>
  </si>
  <si>
    <t xml:space="preserve">CÔNG TRÌNH NĂM 2019 CHUYỂN SANG 2021 (4 công trình) </t>
  </si>
  <si>
    <t>II.1</t>
  </si>
  <si>
    <t>Nghị quyết số 202 /2018/NQ-HĐND của HĐND Tỉnh ngày 6/12/2018 ( 3 công trình)</t>
  </si>
  <si>
    <t>Mở rộng cổng phụ Trường THPT Tân Hồng</t>
  </si>
  <si>
    <t>Mở rộng Khu di tích đền thờ Huỳnh Công Huy</t>
  </si>
  <si>
    <t>Mở rộng khu di tích Gò Quảng Cung - Giồng Thị Đam</t>
  </si>
  <si>
    <t>Thửa 45,36, 1phần thửa 9,14 tờ sô 4</t>
  </si>
  <si>
    <t>II.2</t>
  </si>
  <si>
    <t>QĐ 226/QĐ-UBND-NĐ ngày 6/8/2019 (1 công trình)</t>
  </si>
  <si>
    <t xml:space="preserve">CÔNG TRÌNH DỰ ÁN ĐẤT QUỐC PHÒNG </t>
  </si>
  <si>
    <t>Vị trí đóng quân Trung đoàn BB320</t>
  </si>
  <si>
    <t xml:space="preserve">An Phước </t>
  </si>
  <si>
    <t>Công văn số 3798/BQP-TM ngày 30/5/2019 của Bộ Quốc phòng về việc di chuyển vị trí đóng quân Trung đoàn BB320</t>
  </si>
  <si>
    <t>II.3</t>
  </si>
  <si>
    <t xml:space="preserve">CÔNG TRÌNH  NĂM 2020 CHUYỂN TIẾP 2021  (2 công trình) </t>
  </si>
  <si>
    <t>Nghị quyết 297 /2019/NQ-HĐND ngày 7/12/2019 (2 công trình)</t>
  </si>
  <si>
    <t>Trung tâm văn hóa học tập cộng đồng Bình Phú</t>
  </si>
  <si>
    <t>Chống ngập úng Thị trấn Sa Rài giai đoạn 2</t>
  </si>
  <si>
    <t>II.4</t>
  </si>
  <si>
    <t xml:space="preserve">CÔNG TRÌNH BỔ SUNG NĂM 2020 CHUYỂN TIẾP SANG NĂM 2021 (2 công trình) </t>
  </si>
  <si>
    <t>Nghị quyết 313/2020/NQ-HĐND  ngày 21/4/2020</t>
  </si>
  <si>
    <t>Dự án bố trí  ổn định dân cư Dinh Bà</t>
  </si>
  <si>
    <t xml:space="preserve">Diện tích  thực tế theo báo cáo số 971/UBND-HC của UBND huyện gửi Sở TNMT ngày 22 tháng 10 năm 2020 về việc báo cáo rà soát diện tích đất phải thu hồi để thực hiện dự án Bố trí ổn định khu dân cư Dinh Bà. </t>
  </si>
  <si>
    <t>Nghị quyết 332/2020/NQ-HĐND  ngày 10/7/2020</t>
  </si>
  <si>
    <t xml:space="preserve">Mở rộng đường Trần Phú </t>
  </si>
  <si>
    <t>A3</t>
  </si>
  <si>
    <t xml:space="preserve">CÔNG TRÌNH ĐĂNG KÝ NĂM 2021 (2 công trình) </t>
  </si>
  <si>
    <t>Nghị quyết  382 /2020/NQ-HĐND ngày 7/12/2020 (2 công trình)</t>
  </si>
  <si>
    <t>Cầu Tứ Tân</t>
  </si>
  <si>
    <t>Tân Thành A - Tân Thành B</t>
  </si>
  <si>
    <t>Đăng ký 2021</t>
  </si>
  <si>
    <t>Xây dựng  Cầu Tân Thành B tuyến ĐT 843</t>
  </si>
  <si>
    <t>Tân Thành B- Thông Bình</t>
  </si>
  <si>
    <t>B</t>
  </si>
  <si>
    <t>DANH MỤC CHUYỂN MỤC ĐÍCH ĐẤT TRỒNG LÚA NƯỚC, ĐẤT RỪNG</t>
  </si>
  <si>
    <t>B1</t>
  </si>
  <si>
    <t>DANH MỤC CHUYỂN MỤC ĐÍCH ĐẤT TRỒNG LÚA NƯỚC NĂM 2020 CHUYỂN SANG 2021</t>
  </si>
  <si>
    <t>Nghị quyết số 173 /2018/NQ-HĐND của HĐND tỉnh ngày 18/07/2018  (2 hạng mục)</t>
  </si>
  <si>
    <t>Chuyển mục đích sử dụng đất từ đất trồng lúa sang đất sản xuất kinh doanh phi nông nghiệp (Công ty TNHH ADC đầu tư xây dựng Nhà máy tại xã Tân Thành B)</t>
  </si>
  <si>
    <t>Chuyển mục đích sử dụng đất từ đất trồng lúa sang đất sản xuất kinh doanh phi nông nghiệp</t>
  </si>
  <si>
    <t>Một phần thửa 720 tờ bản đồ 05</t>
  </si>
  <si>
    <t>Nghị quyết số 203 /2018/NQ-HĐND của HĐND tỉnh ngày 6/12/2018 (1 hạng mục)</t>
  </si>
  <si>
    <t>Chuyển mục đích sử dụng đất sang đất sản xuất kinh doanh phi nông nghiệp</t>
  </si>
  <si>
    <t>thửa 964,3153 tờ 2 / 4066,4065 tờ 1</t>
  </si>
  <si>
    <t>B2</t>
  </si>
  <si>
    <t>DANH MỤC CHUYỂN MỤC ĐÍCH ĐẤT TRỒNG LÚA, ĐẤT RỪNG NĂM 2021</t>
  </si>
  <si>
    <t>Nghị quyết  381  /2020/NQ-HĐND ngày  8/12/2020 của HĐ ND tỉnh (1 hạng mục công trình)</t>
  </si>
  <si>
    <t>Chuyển mục đích sử dụng sang đất Thương mại dịch vụ (Nhà hàng tiệc cưới Thu Hạnh)</t>
  </si>
  <si>
    <t>thửa 82 tờ 32, 1,8  tờ 4, 1,7 tờ 1</t>
  </si>
  <si>
    <t>C</t>
  </si>
  <si>
    <t>CHUYỂN MỤC ĐÍCH SỬ DỤNG ĐẤT CỦA TỔ CHỨC, DOANH NGHIỆP VÀ HỘ GIA ĐÌNH CÁ NHÂN  (89 hạng mục)</t>
  </si>
  <si>
    <t>C1</t>
  </si>
  <si>
    <t>Chuyển mục đích trong nội bộ đất nông nghiệp ( 38 hạng mục)</t>
  </si>
  <si>
    <t>NĂM 2020 CHUYỂN SANG NĂM 2021 (9 hạng mục)</t>
  </si>
  <si>
    <t>Chuyển mục đích đất Lúa sang NTS TT Sa Rài</t>
  </si>
  <si>
    <t>Thửa 5,7,12 tờ 10</t>
  </si>
  <si>
    <t xml:space="preserve">Chuyển mục đích đất lúa sang NTTS phù hợp QH </t>
  </si>
  <si>
    <t>Thửa 565,566,567, 571, 572, 573,575, 576, 578, 579, 582, 719, 724, 726, 727,885, 891, 892, 967, 1519, 1576, 1577, 1629, 1630, 1722, 1819, 1835, 1836, 1842, 1843, 1907 Tờ số 6</t>
  </si>
  <si>
    <t>Chuyển mục đích đất Lúa sang CLN Thị trấn Sa Rài</t>
  </si>
  <si>
    <t>Thửa 89 tờ 26; 2 tờ 27</t>
  </si>
  <si>
    <t xml:space="preserve">Chuyển mục đích sử dụng đất lúa sang cây lâu năm </t>
  </si>
  <si>
    <t>Thửa 1119,1132,1146,1133,1110,559 tờ 06.Thửa 1496, thửa 413, 410,406,448,453,491,475,507,431,459,1205,854,794,815,750,766,1490,768,786,806,830,1038,1099,1120,1081,1031,1053 tờ 05.
Thửa 04,16,26 tờ 54.Thửa 47 tờ 52.Thửa 60 tờ 51.Thửa 119,148,182,190,222 tờ 9</t>
  </si>
  <si>
    <t>Thửa 1498, 1273 tờ 7</t>
  </si>
  <si>
    <t>Thửa 5 tờ 2</t>
  </si>
  <si>
    <t>Thửa 3429 ,Tờ 1.Thửa 3299,3300,3301 Tờ 2</t>
  </si>
  <si>
    <t xml:space="preserve">Chuyển mục đích sử dụng đất NTTS sang cây lâu năm </t>
  </si>
  <si>
    <t>Thửa 60 tờ 54</t>
  </si>
  <si>
    <t>ĐĂNG KÝ NĂM 2021 (29 hạng mục)</t>
  </si>
  <si>
    <t>Chuyển mục đích đất NTS sang trồng lúa Trần Văn Vịnh</t>
  </si>
  <si>
    <t>thửa 271,tờ 5</t>
  </si>
  <si>
    <t>Chuyển mục đích đất lúa sang NTTS (kết hợp làm lấy khối lượng san lấp công trình đê bao Sa Rài)</t>
  </si>
  <si>
    <t>thửa:393, 394, 396,397 (tờ BĐ số 3)</t>
  </si>
  <si>
    <t>Đăng ký 2021 BQL NN tỉnh  thực hiện dự án năm 2021</t>
  </si>
  <si>
    <t>Chuyển mục đích đất lúa sang NTTS kết hợp làm lấy khối lượng san lấp công trình làm giao thông)</t>
  </si>
  <si>
    <t xml:space="preserve">  thửa 680, 744, 1425, 1426 tờ bản đồ số 5</t>
  </si>
  <si>
    <t>Đăng ký 2021 Đoàn kinh tế QP 959 thực hiện dự án nam 2021</t>
  </si>
  <si>
    <t>Chuyển mục đích đất lúa sang NTTS kết hợp làm lấy khối lượng san lấp phục vụ cho dự án cửa khẩu Thông  Bình</t>
  </si>
  <si>
    <t>Thửa 1774/877 tờ số 2</t>
  </si>
  <si>
    <t>Chuyển mục đích đất lúa sang NTTS kết hợp làm lấy khối lượng san lấp phục vụ cho dự án cửa khẩu Bình Phú</t>
  </si>
  <si>
    <t>Tờ bản đồ số 1</t>
  </si>
  <si>
    <t>Chuyển mục đích đất lúa sang nuôi trồng thủy sản (Võ Hồng Khanh, Trần Mỹ Hiệp)</t>
  </si>
  <si>
    <t>Thửa 1066,673,679,675,821,822, 1315,2050,2048,805,804,2046,2044,1067,801,2027,2042 tờ 1</t>
  </si>
  <si>
    <t>Công văn 67/SNN-KHTC ngày 11/01/2021 của Sở NN&amp;PTNT ý kiến phù hợp quy hoạch NTS huyện Tân Hồng tại Quyết định số 1651/QĐ-UBND-HC ngày 28/12/2018 của UBND Tỉnh</t>
  </si>
  <si>
    <t>Chuyển mục đích đất lúa sang nuôi trồng thủy sản (Đặng Thị Hoàng - Phạm thanh Quang, Hồ Thị Khuyến)</t>
  </si>
  <si>
    <t>Thửa 237,1174,1175,1176,232,980,981,982,1067,1340,1343,1336,228 tờ 5; Thửa 864, 588, 1494,975,976,1504,974,590 tờ 6</t>
  </si>
  <si>
    <t>Chuyển mục đích đất lúa sang nuôi trồng thủy sản (Trần Khắc Vũ, Đào Nguyễn Mỹ Tiên,Nguyễn thị Thanh Tâm)</t>
  </si>
  <si>
    <t>Thửa 494,662,663,489,451,416,419,514,517 tờ 4</t>
  </si>
  <si>
    <t>Chuyển mục đích đất lúa sang nuôi trồng thủy sản (Nguyễn Lê Hoài Thanh, Nguyễn Khắc Phục, Nguyễn Hồ Trung Tín, Lê Văn Sơn, Nguyễn Văn Nắm, Huỳnh Thị Kim Lệ)</t>
  </si>
  <si>
    <t>Thửa 617,619,501, 618,620,105,101,587,97,586,579,426,92,181,93,95,578,163,164,104,102,213,605,126,199,210,203,209,204,214,504,201,211,116,85,207,64,33,179,606,604,514,172,596,576,572,595 tờ 7; Thửa 22,24,408,405,409,43,410 tờ 8</t>
  </si>
  <si>
    <t>Chuyển mục đích đất lúa sang nuôi trồng thủy sản cặp kênh Tân Thành-- Lò Gạch (Bùi Kim Loan)</t>
  </si>
  <si>
    <t>thửa 1055,1056,1329,1339,791,1045,1042,1043,1331,1830,1826,1827 tờ bản đồ số 2</t>
  </si>
  <si>
    <t>Chuyển mục đích đất lúa sang nuôi trồng thủy sản cặp Kênh Tân Thành - Lò Gạch (Võ Hữu Hiền)</t>
  </si>
  <si>
    <t>thửa 577 tờ số 6</t>
  </si>
  <si>
    <t>Chuyển mục đích đất lúa sang nuôi trồng thủy sản cặp Kênh Tân Thành - Lò Gạch (Nguyễn Công Thành)</t>
  </si>
  <si>
    <t>thửa 1495,977,711,710,1909,594,1469 tờ số 6</t>
  </si>
  <si>
    <t>Chuyển mục đích đất lúa sang nuôi trồng thủy sản  Cặp kênh Hồng Ngự -Vĩnh Hưng (Đinh Văn Căn)</t>
  </si>
  <si>
    <t>Thửa 619, 536,527,618,486,471,433,509,446,454,413,456,414,502,389,554,539,540,498,398 tờ số 4</t>
  </si>
  <si>
    <t>Chuyển mục đích đất lúa sang nuôi trồng thủy sản Đinh Văn Sĩ (Cặp kênh Hồng Ngự -Vĩnh Hưng)</t>
  </si>
  <si>
    <t>thửa số 391,437,424,512,670,672,674,359,303,331,362,340,380,392,371,386,442,524,462,497,472,477,401,436,543,510,534,468,531,551,452,616,508,530,483,550,499,470,520,344,617,410,426,407,443,387,428,441,363,522 tờ bản đồ số 4</t>
  </si>
  <si>
    <t>Chuyển mục đích đất lúa sang nuôi trồng thủy sản Nguyễn Thị Lệ (Cặp kênh Hồng Ngự -Vĩnh Hưng)</t>
  </si>
  <si>
    <t>thửa số 946,890,872,917,964,1387,1352,1353,911,879 , 1392,914,1378,846, tờ  số 6</t>
  </si>
  <si>
    <t>Chuyển mục đích đất lúa sang nuôi trồng thủy sản Nguyễn Minh Trực (Cặp kênh Hồng Ngự -Vĩnh Hưng)</t>
  </si>
  <si>
    <t>thửa 528,569,572,564,541,547,537 tờ số 4</t>
  </si>
  <si>
    <t>Chuyển mục đích đất lúa sang nuôi trồng thủy sản Phạm Văn Tâm (Cặp kênh Hồng Ngự -Vĩnh Hưng)</t>
  </si>
  <si>
    <t>thửa 1098,1118,1102,1149,1120,1099,1081,1142,1150,1148,1131,1151,1143,1121,1144,1128,1113,1145,1135,1132,1156,1110,1109,1127,1147,1155,1133,1107,1104,1158,1123,1115 tờ số 5</t>
  </si>
  <si>
    <t>Chuyển mục đích đất lúa sang nuôi trồng thủy sản Phạm Văn Tuấn (Cặp kênh Hồng Ngự -Vĩnh Hưng)</t>
  </si>
  <si>
    <t>thửa số 1093,1082,1072,1052 tờ số 5</t>
  </si>
  <si>
    <t>Chuyển mục đích đất lúa sang nuôi trồng thủy sản Đỗ Văn Hoàn (Cặp kênh Hồng Ngự -Vĩnh Hưng)</t>
  </si>
  <si>
    <t>thửa số 1057,1451,1071,1046,1009,980,961,988,991,933,962,957,993,1091,1447,1514,1510,1508,979,1041,1106,1084,1070,1040,1055,1036,1446,1037,1075,1088,1450,1086,997,975,1048,1021,1016,967 tờ  số 5</t>
  </si>
  <si>
    <t>Chuyển mục đích sang đất trồng cây lâu năm (Nguyễn văn Còn)</t>
  </si>
  <si>
    <t>Thửa 2,103,55,79 tờ 10; thửa 1333 tờ 5</t>
  </si>
  <si>
    <t>Phù hợp quy hoạch nông nghiệp huyện</t>
  </si>
  <si>
    <t>Chuyển mục đích sang đất trồng cây lâu năm Nguyễn Văn Giặc</t>
  </si>
  <si>
    <t>thửa 345, tờ 2</t>
  </si>
  <si>
    <t>Chuyển mục đích sang đất trồng cây lâu năm  Lê Ngọc Hải</t>
  </si>
  <si>
    <t>Thửa 3358, tờ 1</t>
  </si>
  <si>
    <t>Chuyển mục đích sang đất trồng cây lâu năm - Huỳnh Thị Hạnh</t>
  </si>
  <si>
    <t>Thửa 1650,1651,1653; tờ 2</t>
  </si>
  <si>
    <t>Chuyển mục đích sang đất trồng cây lâu năm  Huỳnh Văn Chiên</t>
  </si>
  <si>
    <t>Thửa 322,tờ 2</t>
  </si>
  <si>
    <t>Chuyển mục đích sang đất trồng cây lâu năm Trần Văn Thủ</t>
  </si>
  <si>
    <t>Thửa 497,995; tờ 6</t>
  </si>
  <si>
    <t>Chuyển mục đích sang đất trồng cây lâu năm Võ Thị Tiên</t>
  </si>
  <si>
    <t>Thửa 1062,1063,1064,1420; tờ 6</t>
  </si>
  <si>
    <t>Chuyển mục đích sang đất trồng cây lâu năm Nguyễn Văn Vinh</t>
  </si>
  <si>
    <t>Thửa 1316, tờ 4</t>
  </si>
  <si>
    <t>Chuyển mục đích sang đất trồng cây lâu năm Nguyễn Thị Bay</t>
  </si>
  <si>
    <t>thửa 235,291; tờ 4</t>
  </si>
  <si>
    <t>Chuyển đổi cơ cấu cây trồng phù hợp quy hoạch ngành nông nghiệp</t>
  </si>
  <si>
    <t>Chuyển mục đích sang đất trồng cây lâu năm Huỳnh Trúc Linh</t>
  </si>
  <si>
    <t>thửa 1327,6078,1329,6079,1326,1328; tờ 3</t>
  </si>
  <si>
    <t>C2</t>
  </si>
  <si>
    <t>Chuyển mục đích từ đất nông nghiệp sang đất ở, đất thương mại dịch vụ (22 hạng mục)</t>
  </si>
  <si>
    <t>NĂM 2020 CHUYỂN SANG NĂM 2021 (11 hạng mục)</t>
  </si>
  <si>
    <t xml:space="preserve">Chuyển mục đích đất ở xã Tân Hộ Cơ </t>
  </si>
  <si>
    <t xml:space="preserve">Chuyển mục đích đất ở xã Thông Bình </t>
  </si>
  <si>
    <t xml:space="preserve">Chuyển mục đích đất ở xã Bình Phú </t>
  </si>
  <si>
    <t>Chuyển mục đích đất ở nông thôn xã Tân Thành A</t>
  </si>
  <si>
    <t>Chuyển mục đích đất ở nông thôn xã Tân Thành B</t>
  </si>
  <si>
    <t>Chuyển mục đích đất ở nông thôn xã Tân Công Chí</t>
  </si>
  <si>
    <t>Chuyển mục đích đất ở xã Tân Phước</t>
  </si>
  <si>
    <t>Chuyển mục đích đất ở nông thôn xã An Phước</t>
  </si>
  <si>
    <t>Chuyển mục đích sang đất thương mại dịch vụ xã Tân Hộ Cơ</t>
  </si>
  <si>
    <t>Phần thửa 4393, tờ 3</t>
  </si>
  <si>
    <t>Chưa thực hiện đề nghị chuyển tiếp</t>
  </si>
  <si>
    <t>Chuyển mục đích sang đất thương mại dịch vụ xã Tân Thành B</t>
  </si>
  <si>
    <t>Thửa 4557, tờ 3</t>
  </si>
  <si>
    <t>ĐĂNG KÝ NĂM 2021 (11 hạng mục)</t>
  </si>
  <si>
    <t>Chuyển mục đích sang đất  ở Lâm Quang Hùng</t>
  </si>
  <si>
    <t>Thửa 229, tờ 35</t>
  </si>
  <si>
    <t xml:space="preserve">Phù hợp quy hoạch đô thị TTSR </t>
  </si>
  <si>
    <t>Chuyển mục đích sang đất  ở Trần Văn Bích</t>
  </si>
  <si>
    <t>thửa 228, tờ 35</t>
  </si>
  <si>
    <t>Chuyển mục đích sang đất  ở Nguyễn Thị Trinh</t>
  </si>
  <si>
    <t>thửa 7,tờ 27</t>
  </si>
  <si>
    <t>Chuyển mục đích sang đất  ở Trương Như Tâm</t>
  </si>
  <si>
    <t>thửa 121,122;tờ 37</t>
  </si>
  <si>
    <t>Chuyển mục đích sang đất  ở đô thị</t>
  </si>
  <si>
    <t>Thửa 124,Tờ 26</t>
  </si>
  <si>
    <t>Thửa 152,Tờ 21</t>
  </si>
  <si>
    <t>Thửa 5,Tờ 29</t>
  </si>
  <si>
    <t>thửa 36,tờ 33</t>
  </si>
  <si>
    <t>Một phần thửa số 2, tờ bản đồ 68</t>
  </si>
  <si>
    <t>Chuyển mục đích sang đất  ở Trần Thị Thu</t>
  </si>
  <si>
    <t>1 phần thửa 3153, tờ 2</t>
  </si>
  <si>
    <t>Chuyển mục đích sang đất thương mại dịch vụ Bình Phú</t>
  </si>
  <si>
    <t>thửa 2167, tờ 2</t>
  </si>
  <si>
    <t>D</t>
  </si>
  <si>
    <t>ĐẤT CÔNG THỰC HIỆN VIỆC GIAO ĐẤT,CHO THUÊ ĐẤT,ĐẤU GIÁ QSDĐ THEO QUY ĐỊNH CỦA LUẬT ĐẤT ĐAI (92 hạng mục)</t>
  </si>
  <si>
    <t>NĂM 2020 CHUYỂN SANG NĂM 2021 (78 hạng mục)</t>
  </si>
  <si>
    <t>Đất trường tiểu học An Lộc cũ (cặp lộ bể)</t>
  </si>
  <si>
    <t>Số Thửa 37 Tờ Bản Đồ số 27</t>
  </si>
  <si>
    <t>Đất trụ sở UBND xã cũ An Lộc</t>
  </si>
  <si>
    <t>Số Thửa28Tờ Bản Đồ số 25</t>
  </si>
  <si>
    <t>Đất trường mầm non Phú Đức cũ</t>
  </si>
  <si>
    <t>Số Thửa 22 Tờ Bản Đồ số 38</t>
  </si>
  <si>
    <t>Đất văn phòng ấp An Phát cũ</t>
  </si>
  <si>
    <t>Số Thửa 16 Tờ Bản Đồ số 54</t>
  </si>
  <si>
    <t>Đất cặp mương tiêu đê bao</t>
  </si>
  <si>
    <t>Số Thửa 20 Tờ Bản Đồ số 48</t>
  </si>
  <si>
    <t>Đường hẽm bưu điện cũ</t>
  </si>
  <si>
    <t>Số Thửa 224 Tờ Bản Đồ số 59</t>
  </si>
  <si>
    <t>Khu đất TDC TT-LG ấp Thống nhất
 (đoạn 1- nhà ông Bé Bảo)</t>
  </si>
  <si>
    <t>Số Thửa 891 Tờ Bản Đồ số 1</t>
  </si>
  <si>
    <t>Khu đất TDC TT-LG ấp Thống nhất (đoạn 2-từ nhà ông Nguyễn Văn Của đến trường Nguyễn Văn Trỗi)</t>
  </si>
  <si>
    <t>Số Thửa 890Tờ Bản Đồ số 1</t>
  </si>
  <si>
    <t>Bãi chứa đất nạo vét tuyến kênh TT-LG ấp Bắc Trang (cặp cây xăng Ngọc Nhi)</t>
  </si>
  <si>
    <t>Thửa số: 3301; 3302; 3303, TBĐ số: 01A</t>
  </si>
  <si>
    <t xml:space="preserve">Đất trường tiểu học Tân Công Chí cũ (điểm 1) </t>
  </si>
  <si>
    <t>Số Thửa 929 Tờ Bản Đồ số 2</t>
  </si>
  <si>
    <t>Đất công điểm Dinh Trại 3</t>
  </si>
  <si>
    <t>Số Thửa 580 Tờ Bản Đồ số 3</t>
  </si>
  <si>
    <t>Trường THCS Tân Hộ Cơ (điểm cũ)</t>
  </si>
  <si>
    <t>Số Thửa 43 Tờ Bản Đồ số 3</t>
  </si>
  <si>
    <t>Đường dẫn vào cầu Cái Cái ( Bờ Đông )</t>
  </si>
  <si>
    <t>Số Thửa 937 Tờ Bản Đồ số 1</t>
  </si>
  <si>
    <t>Đất công mương Bảy Thưa</t>
  </si>
  <si>
    <t>Thửa 2106 tờ 3</t>
  </si>
  <si>
    <t>Đất công đối diện trường TH Thông Bình 3</t>
  </si>
  <si>
    <t>Số Thửa 2799 Tờ Bản Đồ số 4</t>
  </si>
  <si>
    <t>Đất cập Bưu điện xã</t>
  </si>
  <si>
    <t>Thửa 2614 tờ 2</t>
  </si>
  <si>
    <t>Đất ao bờ bắc TDC Tân Thành - Lò Gạch</t>
  </si>
  <si>
    <t>Thửa 1127, 1164, 1165, 1017 tờ 3</t>
  </si>
  <si>
    <t>Đất thi công còn dư mố cầu Việt Thược</t>
  </si>
  <si>
    <t>Số Thửa 5417 Tờ Bản Đồ số 3</t>
  </si>
  <si>
    <t>Đất đoạn cống xã lũ TDC bờ đông kênh Sa rài (khu vực ao Ông Trần Thanh Phương )</t>
  </si>
  <si>
    <t>Số Thửa 90,92, 93 Tờ Bản Đồ số 22</t>
  </si>
  <si>
    <t>Đất thi công tuyến dân cư còn dư (cuối tuyến ấp 1)</t>
  </si>
  <si>
    <t>Số Thửa 5492 Tờ Bản Đồ số 4</t>
  </si>
  <si>
    <t>Đất công giáp đất ông Dương Hùng Cường</t>
  </si>
  <si>
    <t>Số thửa 156 tờ Bản đồ 57</t>
  </si>
  <si>
    <t>Đất ven sông Sở Hạ cụm Cả Xiêm</t>
  </si>
  <si>
    <t>Số Thửa 1278 Tờ Bản Đồ số 6</t>
  </si>
  <si>
    <t>Đất kênh Bàu Quế</t>
  </si>
  <si>
    <t>Số Thửa 1735 Tờ Bản Đồ số 3</t>
  </si>
  <si>
    <t>Đất hộc lộ 30 cũ ấp Công Tạo (phía Bắc và Nam)</t>
  </si>
  <si>
    <t>Số Thửa 1427, 1432 Tờ Bản Đồ số 5</t>
  </si>
  <si>
    <t>Đất hộc lộ 30 cũ ấp Cả Găng, Thống Nhất</t>
  </si>
  <si>
    <t>Số Thửa 1608 Tờ Bản Đồ số 1</t>
  </si>
  <si>
    <t>Đất công đoàn khối đảng Huyện ủy</t>
  </si>
  <si>
    <t>Số Thửa 138 Tờ Bản Đồ số 5</t>
  </si>
  <si>
    <t>Đất công an xã TCC</t>
  </si>
  <si>
    <t>Số Thửa 221,220 Tờ Bản Đồ số 5</t>
  </si>
  <si>
    <t>Đất công Huyện ủy (Nguyễn Văn Lạc Hồng)</t>
  </si>
  <si>
    <t>Số Thửa 440 Tờ Bản Đồ số 5</t>
  </si>
  <si>
    <t>Đất hộc lộ 30 cũ (phía Bắc)</t>
  </si>
  <si>
    <t>Số Thửa 1451Tờ Bản Đồ số 3</t>
  </si>
  <si>
    <t>Khu đất TDC Tân Thành - Lò Gạch ấp Thống Nhất (từ chợ Thống Nhất đến Trạm y tế)</t>
  </si>
  <si>
    <t>Số Thửa 889 Tờ Bản Đồ số 1</t>
  </si>
  <si>
    <t>Đất ao (khu vực đất kế hoạch)</t>
  </si>
  <si>
    <t>Số Thửa 8, 11, 12 Tờ Bản Đồ số 3</t>
  </si>
  <si>
    <t>Đất ao cặp bờ bao Lăng Xăng (đối diện TKS Tân Thành)</t>
  </si>
  <si>
    <t>Số Thửa 1429 Tờ Bản Đồ số 3</t>
  </si>
  <si>
    <t>Đất ao giáp CDC Lăng Xăng 1</t>
  </si>
  <si>
    <t>Số Thửa 3048 Tờ Bản Đồ số 2</t>
  </si>
  <si>
    <t>Đất ven sông Sở Hạ (46 hộ)</t>
  </si>
  <si>
    <t>Số Thửa 870-938 Tờ Bản Đồ số 1</t>
  </si>
  <si>
    <t>Đất bể lắng cặp TDC Tân Thành - Lò Gạch</t>
  </si>
  <si>
    <t>Số Thửa 593-597 Tờ Bản Đồ số 4</t>
  </si>
  <si>
    <t>Đất thi công tuyến dân cư còn dư (đoạn đầu)</t>
  </si>
  <si>
    <t>Số Thửa 5487 Tờ Bản Đồ số 3</t>
  </si>
  <si>
    <t>Trạm cấp nước Giồng Găng</t>
  </si>
  <si>
    <t>Số thửa 30, tờ 10</t>
  </si>
  <si>
    <t>Trạm cấp nước Tân Thành B</t>
  </si>
  <si>
    <t>Số Thửa 48 tờ 05</t>
  </si>
  <si>
    <t>Đoạn xã lũ lô A- B (tuyến dân cư Thành Lập 2)</t>
  </si>
  <si>
    <t>Số Thửa 38-41 Tờ Bản Đồ số 20</t>
  </si>
  <si>
    <t>Đoạn xã lũ lô B- C (tuyến dân cư Thành Lập 2)</t>
  </si>
  <si>
    <t>Số Thửa 14 Tờ Bản Đồ số 22</t>
  </si>
  <si>
    <t>Đoạn xã lũ lô C- D (tuyến dân cư Thành Lập 2)</t>
  </si>
  <si>
    <t>Số Thửa 479,480,482-485 Tờ Bản Đồ số 8</t>
  </si>
  <si>
    <t>Đất công cặp ngân hàng chính sách (cặp nhà ông Buôl)</t>
  </si>
  <si>
    <t>Số Thửa 24 Tờ Bản Đồ số 59</t>
  </si>
  <si>
    <t>Đất công cặp bưu điện (VT1)</t>
  </si>
  <si>
    <t>Số Thửa 246 Tờ Bản Đồ số 59</t>
  </si>
  <si>
    <t>Đường lộ (đoạn từ đê bao đến đường Phan Bội Châu)</t>
  </si>
  <si>
    <t>Số Thửa 7206 Tờ Bản Đồ số 1</t>
  </si>
  <si>
    <t>Khu đất công chợ An Phước (22 nền)</t>
  </si>
  <si>
    <t>Số Thửa 44,46,48,49,50,51,54,55,57,58,60,71,72,74,75,76,80,81,83,84,87 Tờ Bản Đồ số 56</t>
  </si>
  <si>
    <t>Đất thừa CDC Trung tâm xã Bình Phú</t>
  </si>
  <si>
    <t>Số Thửa 1386 Tờ Bản Đồ số 5</t>
  </si>
  <si>
    <t>Phía sau nền nhà bà Trần Thị Lài</t>
  </si>
  <si>
    <t>Số Thửa 116 Tờ Bản Đồ số 7</t>
  </si>
  <si>
    <t>Phía sau nền nhà ông Nguyễn Văn Hoàng</t>
  </si>
  <si>
    <t>Phía sau nền nhà ông Nguyễn Hoàng Lâm</t>
  </si>
  <si>
    <t>Số Thửa 117,118 Tờ Bản Đồ số 7</t>
  </si>
  <si>
    <t>Phía sau nền nhà ông Dương Văn Nang</t>
  </si>
  <si>
    <t>Số Thửa 119 Tờ Bản Đồ số 7</t>
  </si>
  <si>
    <t>Phía sau nền nhà ông Nguyễn Văn Hiêu</t>
  </si>
  <si>
    <t>Số Thửa 120 Tờ Bản Đồ số 7</t>
  </si>
  <si>
    <t>Phía sau nền nhà bà Nguyễn Thị Tiền</t>
  </si>
  <si>
    <t>Số Thửa 121 Tờ Bản Đồ số 7</t>
  </si>
  <si>
    <t>Phía sau nền nhà ông Nguyễn Văn Cúc</t>
  </si>
  <si>
    <t>Số Thửa 122 Tờ Bản Đồ số 7</t>
  </si>
  <si>
    <t>Phía sau nền nhà ông Phan Văn Mít</t>
  </si>
  <si>
    <t>Số Thửa 123 Tờ Bản Đồ số 7</t>
  </si>
  <si>
    <t>Phía sau nền nhà bà Nguyễn Thị Thủy</t>
  </si>
  <si>
    <t>Số Thửa 124 Tờ Bản Đồ số 7</t>
  </si>
  <si>
    <t>Phía sau nền nhà ông Nguyễn Phong Dân</t>
  </si>
  <si>
    <t>Số Thửa 125Tờ Bản Đồ số 7</t>
  </si>
  <si>
    <t>Đất cụm chợ Công Binh (10 nền)</t>
  </si>
  <si>
    <t>Số Thửa 2601-2610 Tờ Bản Đồ số 2</t>
  </si>
  <si>
    <t>Tuyến dân cư TT-LG ( bãi lắng chứa đất nạo vét kênh)</t>
  </si>
  <si>
    <t>Số Thửa 5745 Tờ Bản Đồ số 3</t>
  </si>
  <si>
    <t>Bãi chứa đất ấp Gò Da</t>
  </si>
  <si>
    <t>Thửa số: 1428, TBĐ số: 02</t>
  </si>
  <si>
    <t>Bãi chứa đất nạo vét kênh Tân Thành - 
Lò Gạch ấp Đuôi Tôm (cặp đường nước ông Mỹ)</t>
  </si>
  <si>
    <t>Thửa số: 1072; 1073, TBĐ số: 05</t>
  </si>
  <si>
    <t>Bãi chứa đất nạo vét kênh Tân Thành - 
Lò Gạch ấp Thống Nhất (cặp trường Nguyễn Văn Trổi)</t>
  </si>
  <si>
    <t>Thửa số: 863, TBĐ số: 01</t>
  </si>
  <si>
    <t>Mở rộng công an huyện</t>
  </si>
  <si>
    <t>CAN</t>
  </si>
  <si>
    <t>Thửa 436,431,437 tờ số 4</t>
  </si>
  <si>
    <t>Mở rộng Tòa án nhân dân huyện</t>
  </si>
  <si>
    <t>Đất khu dân cư bến xe (15 nền)</t>
  </si>
  <si>
    <t>thị trấn Sa Rài</t>
  </si>
  <si>
    <t>nền số: 05-08; 20-30, Lô E</t>
  </si>
  <si>
    <t>Nền sinh lợi TDC bờ Đông kênh Sa rài</t>
  </si>
  <si>
    <t>nền số: 23-25, Lô A</t>
  </si>
  <si>
    <t>TDC Tân Thành - Lò Gạch (06 nền)</t>
  </si>
  <si>
    <t>Thửa số: 7 - 10, TBĐ số: 05, Thửa số: 146, TBĐ số: 08, 
Thửa số: 186, TBĐ số: 09</t>
  </si>
  <si>
    <t>Đất công giáp nhà ông Nguyễn Văn Điệp</t>
  </si>
  <si>
    <t>Thửa số: 5745, TBĐ số: 03</t>
  </si>
  <si>
    <t>TDC đường dẫn vào cầu Tân Phước - Tân 
Thành A.</t>
  </si>
  <si>
    <t>Nền số: 46; 47; 48; 51, Lô C</t>
  </si>
  <si>
    <t>TDC Tân Thành - Lò Gạch (18 nền)</t>
  </si>
  <si>
    <t>Nền số: 1-4; 7-11; 14; 32-39, Tờ bản đồ số: 9</t>
  </si>
  <si>
    <t>Nền CDC Trung tâm xã Bình Phú</t>
  </si>
  <si>
    <t>Thửa số: 89; 90, TBĐ số: 08</t>
  </si>
  <si>
    <t>TDC Tân Thành - Lò Gạch (23 nền)</t>
  </si>
  <si>
    <t>Nền số: 5-6; 12-13; 15-31; 40-41, Tờ bản đồ số: 9</t>
  </si>
  <si>
    <t xml:space="preserve">Công ty Shinoanh thuê đất sản xuất than trắng Bichotan </t>
  </si>
  <si>
    <t>Quyết định số 770/QĐ-UBND-HC ngày 30/6/2016 của UBND Tỉnh</t>
  </si>
  <si>
    <t>Thu hồi đất tại một phần thửa 8,tờ bản đồ 11 giao chi hội Hưng Hồng tự</t>
  </si>
  <si>
    <t>TIN</t>
  </si>
  <si>
    <t>Đất nền nhà chợ Bình Phú (02 nền)</t>
  </si>
  <si>
    <t>CDC Giồng Găng (4 nền)</t>
  </si>
  <si>
    <t>Đất công cặp đê bao Gò Da (ông Trì)</t>
  </si>
  <si>
    <t>Nền CDC Thống Nhất</t>
  </si>
  <si>
    <t xml:space="preserve">Tân Công Chí </t>
  </si>
  <si>
    <t>Bãi chứa đất ấp Đuôi Tôm</t>
  </si>
  <si>
    <t>ĐĂNG KÝ  NĂM 2021 (12 hạng mục)</t>
  </si>
  <si>
    <t>Trạm cấp nước TDC bờ Đông kênh Thống Nhất</t>
  </si>
  <si>
    <t xml:space="preserve">Đất cho thuê làm cây nước </t>
  </si>
  <si>
    <t>tuyến dân cư bờ đông kênh Thống Nhất</t>
  </si>
  <si>
    <t>Đất công giáp đất ông Huỳnh Thanh Hùng</t>
  </si>
  <si>
    <t>Thửa 4866, tờ 1</t>
  </si>
  <si>
    <t>Chốt phòng chống covid -19 Vị trí 1</t>
  </si>
  <si>
    <t>Một phần thửa 1278, tờ Bản đồ số 6</t>
  </si>
  <si>
    <t>Chốt phòng chống covid -19 Vị trí 2</t>
  </si>
  <si>
    <t>1 phần thửa 2455 tờ số 2</t>
  </si>
  <si>
    <t>Chốt phòng chống covid -19 Vị trí 3</t>
  </si>
  <si>
    <t>Một phần thửa 624, tờ bản đồ số 1</t>
  </si>
  <si>
    <t>Tuyến dân cư bờ nam lộ 30 cũ</t>
  </si>
  <si>
    <t>Thửa 111,112,113; tờ 11</t>
  </si>
  <si>
    <t>Đất thi công TDC Tứ Tân (đoạn đầu tuyến)</t>
  </si>
  <si>
    <t>Thửa 5488 tờ số 3</t>
  </si>
  <si>
    <t>Chốt dân quân thường trực</t>
  </si>
  <si>
    <t xml:space="preserve">Ý kiến Bộ chỉ huy QS.Cụm dân cư Ba Lê  Hiếu </t>
  </si>
  <si>
    <t>Nền nhà khu dân cư bến xe (6 nền)</t>
  </si>
  <si>
    <t>Thửa 45,46,47,48,49,50 tờ số 32</t>
  </si>
  <si>
    <t>Nền Cụm dân cư chợ biên giới Thông Bình</t>
  </si>
  <si>
    <t>Thửa 53, tờ 23</t>
  </si>
  <si>
    <t>Khu trung tâm thương mại Tân Phước (kêu gọi đầu tư)</t>
  </si>
  <si>
    <t>Ý kiến Sở Công thương</t>
  </si>
  <si>
    <t>GIAO ĐẤT (2 hạng mục)</t>
  </si>
  <si>
    <t>Đất cơ sở tôn giáo (Tịnh xá Ngọc Phước)</t>
  </si>
  <si>
    <t>TON</t>
  </si>
  <si>
    <t xml:space="preserve">Giao đất Chùa Tân Long </t>
  </si>
  <si>
    <t>DANH MỤC DỰ ÁN THU HỒI ĐẤT</t>
  </si>
  <si>
    <t>Quy hoạch lô F1 khu cửa khẩu Qyốc tế Dinh Bà</t>
  </si>
  <si>
    <t>ấp Dinh Bà, xã Tân Hộ Cơ</t>
  </si>
  <si>
    <t>Công văn số 1681/VPUBND-KT ngày 02/8/2021 của Văn phòng Ủy ban nhân dân Tỉnh</t>
  </si>
  <si>
    <t xml:space="preserve">Đề án phát triển Trung tâm Dịch vụ nông nghiệp huyện Tân Hồng </t>
  </si>
  <si>
    <t>ấp Rọc muống, xã Tân Công Chí</t>
  </si>
  <si>
    <t>Quyết định số 263/QĐ-UBND ngày 02/7/2021 của UBND huyện</t>
  </si>
  <si>
    <t>Xây dựng nghĩa trang xã Bình Phú.</t>
  </si>
  <si>
    <t>xã Bình Phú</t>
  </si>
  <si>
    <t>vị trí tại tờ bản đồ số 3</t>
  </si>
  <si>
    <t xml:space="preserve">Quyết định số 62/QĐ-UBND.ĐTXD ngày 25/3/2021 của UBND huyện </t>
  </si>
  <si>
    <t>Đường tránh nội ô thị trấn Sa Rài (đoạn từ Quốc Lộ 30 đến tỉnh lộ ĐT. 843).</t>
  </si>
  <si>
    <t>thị trấn Sa Rài và xã Tân Công Chí</t>
  </si>
  <si>
    <t>Quyết định số 467/QĐ-UBND ngày 17/12/2020 của UBND huyện</t>
  </si>
  <si>
    <t>Công trình hạ tầng kỷ thuật khu kinh tế cửa khẩu Đồng Tháp (giai đoạn 2)</t>
  </si>
  <si>
    <t>xã Thông Bình và Tân Hộ Cơ</t>
  </si>
  <si>
    <t xml:space="preserve">Quyết định số 763/QĐ-UBND  ngày 30/07/2019 của UBND tỉnh </t>
  </si>
  <si>
    <t>Công trình dự án đầu tư xây dựng công trình Đường thống Nhất (Gò Cát - Quốc lộ 30)</t>
  </si>
  <si>
    <t>Quyết định số 261/QĐ-UBND-XDCB ngày 20/09/2018 của UBND huyện</t>
  </si>
  <si>
    <t>QĐ số 1659/QĐ-BQP ngày 04/6/2021 của Bộ Trưởng Bộ Quốc phòng về việc phê duyệt Dự án và Kế hoạch lựa chọn nhà thầu (đợt 1) Dự án ĐTXD công trình KTQP huyện Tân Hồng, tỉnh Đồng Tháp                                                                                                                 làm cơ sở đăng ký lấy khối lượng san lấp công trình</t>
  </si>
  <si>
    <t>DANH MỤCĐẤU GIÁ (giao đất, cho thuê đất)</t>
  </si>
  <si>
    <t>Khu đất thương mại, dịch vụ và du lịch Bào Dong</t>
  </si>
  <si>
    <t>TMDV</t>
  </si>
  <si>
    <t>xã Tân Hộ Cơ</t>
  </si>
  <si>
    <t>thửa 3478, 3479, tờ BĐ số 1</t>
  </si>
  <si>
    <t>thửa 22, 26, BĐ 75</t>
  </si>
  <si>
    <t>thửa 17, 25, BĐ 44</t>
  </si>
  <si>
    <t>Đất công đối diện trường MN An Phước</t>
  </si>
  <si>
    <t>xã An Phước</t>
  </si>
  <si>
    <t>thửa 61, tờ BĐ 42</t>
  </si>
  <si>
    <t>I</t>
  </si>
  <si>
    <t>XÃ AN PHƯỚC</t>
  </si>
  <si>
    <t>Hộ gia đình cá nhân chuyển mục đích sang đất ở nông thôn</t>
  </si>
  <si>
    <t>thửa 89, tờ BĐ 25; thửa 177, tờ BĐ 42; thửa 23, BĐ: 59; thửa 117, 52. 1/51 BĐ 45; thửa 71. BĐ 20; thửa 97, 86, 1/15 BĐ 26; thửa 48, BĐ số 7</t>
  </si>
  <si>
    <t>Hộ gia đình cá nhân chuyển mục đích sang đất ở nông thôn dọc các tuyến giao thông</t>
  </si>
  <si>
    <t>dọc theo các trục lộ giao thông</t>
  </si>
  <si>
    <t>Thửa số 7, tờ bản đồ 19</t>
  </si>
  <si>
    <t>trước đây đất ở chuyển sang sản xuất kinh doanh phi nông nghiệp</t>
  </si>
  <si>
    <t>Hộ gia đình cá nhân chuyển mục đích sang đất trồng cây lâu năm</t>
  </si>
  <si>
    <t>II</t>
  </si>
  <si>
    <t>XÃ BÌNH PHÚ</t>
  </si>
  <si>
    <t>phần 1020, BĐ: 1; pjần thửa các thửa: 603, 597, 1044, 1444 BĐ: 4</t>
  </si>
  <si>
    <t>chuyển sang nuôi trồng thủy sản kêt hợp lấy khối lượng đất sang lấp công trình đường Thống Nhất, xã Bình Phú</t>
  </si>
  <si>
    <t>thửa 417, tờ bản đồ số 1</t>
  </si>
  <si>
    <t>307, 308, 309, 1099, 321, 323, 324, 326, tờ BĐ số 6</t>
  </si>
  <si>
    <t>thửa 496. 497, 498, 499, 744, 1424, 1426, tờ BĐ số 5; thửa 2078, 15, 1018   BĐ đô 1</t>
  </si>
  <si>
    <t>thửa 1067, BĐ số 5</t>
  </si>
  <si>
    <t>III</t>
  </si>
  <si>
    <t>THỊ TRẤN SA RÀI</t>
  </si>
  <si>
    <t>Hộ gia đình cá nhân chuyển mục đích sang đất ở đô thị</t>
  </si>
  <si>
    <t>OĐT</t>
  </si>
  <si>
    <t>Thửa11, . BĐ: 24; thửa 14, 15, BĐ 41; 1 phần thửa 50, BĐ 46; thửa 120, BĐ 37; thửa 44, BĐ 38; thửa 13, BĐ 56; thửa 45, BĐ 72 , 1/294, BĐ 59; phàn thửa 111, BĐ 57; thửa 101, 220, BĐ 25 ; thửa 96, BĐ 32</t>
  </si>
  <si>
    <t>chuyển mục đích sang đất ở đô thị của bà Đặng Thị Mỹ Nhung</t>
  </si>
  <si>
    <t>phần thửa 8, tờ BĐ số 49</t>
  </si>
  <si>
    <t>QH chung thị trấn Sa Rài đến năm 2025 và định hướng 2035 là đất Thương mại dự trữ</t>
  </si>
  <si>
    <t>Hộ gia đình cá nhân chuyển mục đích sang đất ở đô thị dọc các tuyến giao thông đô thị</t>
  </si>
  <si>
    <t>dọc các tuyến giao thông đô thị</t>
  </si>
  <si>
    <t>chuyển sang đất sản xuất kinh doanh phi nông nghiệp - đất thương mại dịch vụ</t>
  </si>
  <si>
    <t>SKC - TMDV</t>
  </si>
  <si>
    <t>thửa 135, 136, 137, BĐ số 2; 121, 122, BĐ số 37</t>
  </si>
  <si>
    <t>IV</t>
  </si>
  <si>
    <t>TÂN HỘ CƠ</t>
  </si>
  <si>
    <t>phần các thửa: 1247, 4810, 4973, BĐ số 1; pjần thửa 1421, BĐ số 5</t>
  </si>
  <si>
    <t>Hộ gia đình cá nhân chuyển mục đích sang đất ở nông thôn dọc các tuyến giao thông trên địa bàn xã</t>
  </si>
  <si>
    <t>cặp các tuyến giao thông trên địa bàn xã</t>
  </si>
  <si>
    <t>thửa 1016, 2462, 1231, 1315, 3316, 4308, tờ BĐ số 3; thửa 4987, 2671, 2672 BĐ số 1.</t>
  </si>
  <si>
    <t>chuyển mục đích sang đất sản xuất kinh doanh phi nông nghiệp - Thương mại dịch vụ của bà Trần Thị Thu</t>
  </si>
  <si>
    <t>phần thửa 3153, BĐ 2</t>
  </si>
  <si>
    <t>QH cửa khẩu QT Dinh Bà là đất ở</t>
  </si>
  <si>
    <t>chuyển mục đích sang đất sản xuất kinh doanh phi nông nghiệp - Thương mại dịch vụ của ông Lê Văn Toàn</t>
  </si>
  <si>
    <t>thửa 2901, 2902, BĐ số 2</t>
  </si>
  <si>
    <t>QH cửa khẩu QT Dinh Bà là kho ngoại quan</t>
  </si>
  <si>
    <t>V</t>
  </si>
  <si>
    <t>THÔNG BÌNH</t>
  </si>
  <si>
    <t>Thửa 91, phần thửa1210, BĐ số 4; phần thửa 25, BĐ số 30</t>
  </si>
  <si>
    <t>chuyển mục đích sang đất sản xuất kinh doanh phi nông nghiệp</t>
  </si>
  <si>
    <t>phần thưae 1213, BBĐ số 3</t>
  </si>
  <si>
    <t>VI</t>
  </si>
  <si>
    <t>TÂN CÔNG CHÍ</t>
  </si>
  <si>
    <t>phần các thửa 1096, 1745, BĐ số 4</t>
  </si>
  <si>
    <t>Hộ gia đình cá nhân chuyển sang đất nông nghiệp khác</t>
  </si>
  <si>
    <t>thửa 148, BĐ số 2</t>
  </si>
  <si>
    <t>Hộ gia đình cá nhân chuyển sang đất trồng cây lâu năm</t>
  </si>
  <si>
    <t>thửa 1056, BĐ số 2, thửa 316, BĐ số 4, thửa 326, 327, BĐ ssó 5</t>
  </si>
  <si>
    <t>Hộ gia đình cá nhân chuyển sang đất nuôi trồng thủy sản</t>
  </si>
  <si>
    <t>thửa 640, 1210, 515, 639, 641, 516, 1653, 978, 514, 517, 1654, BĐ Số 4</t>
  </si>
  <si>
    <t>VII</t>
  </si>
  <si>
    <t>TÂN THÀNH B</t>
  </si>
  <si>
    <t xml:space="preserve">phần các thửa: 4594, 3082, 3096, 2488, 3081, BĐ số 4; phần các thửa: </t>
  </si>
  <si>
    <t>thửa 351, BĐ số 1; thửa 6158, BĐ số 3</t>
  </si>
  <si>
    <t>VIII</t>
  </si>
  <si>
    <t>TÂN THÀNH A</t>
  </si>
  <si>
    <t>chuyển mục đích sang đất Thương mại dịch vụ của ông Trần Khắc Vũ</t>
  </si>
  <si>
    <t>thửa 1798, BĐ số 5</t>
  </si>
  <si>
    <t>IX</t>
  </si>
  <si>
    <t>TÂN PHƯỚC</t>
  </si>
  <si>
    <t>phần các thửa: 22, 47, BĐ số 52; phần thửa 37, BĐ số 29; phần thửa 57, BĐ số 62</t>
  </si>
  <si>
    <t>chuyển mục đích sang nuôi trồng thủy sản kết hợp lấy khối lượng san lấp công trình đường bờ đông kênh Phú đức</t>
  </si>
  <si>
    <t>Quyết định số 394/QĐ-UBND.XDCB ngày 13 tháng 11 năm 2020 của Ủy ban nhân dân huyện Tân Hồng,</t>
  </si>
  <si>
    <t>thửa 50, BĐ số 52</t>
  </si>
  <si>
    <t>Nâng cấp giao thông lộ 30 cũ</t>
  </si>
  <si>
    <t>Chuyển sang nuôi trồng thủy sản kêt hợp lấy khối lượng đất sang lấp công trình cửa khẩu phụ Bình Phú</t>
  </si>
  <si>
    <t xml:space="preserve">Chuyển sang nuôi trồng thủy sản kêt hợp lấy khối lượng đất sang lấp công trình QL 30 cũ </t>
  </si>
  <si>
    <t>Bổ sung lần 2 (Công văn số 958/UBND-HC  ngày 16/8/2021 về việc đăng ký bổ sung KH SDĐ 2021)</t>
  </si>
  <si>
    <t>Bổ sung Lần 1 (Công văn số 677/UBND-HC ngày 29/6/2021  về việc đăng ký bổ sung KH SDĐ 2021)</t>
  </si>
  <si>
    <t>BỔ SUNG KH 2021 (47 hạng mục Công trình)</t>
  </si>
  <si>
    <t>Phụ lục 1</t>
  </si>
  <si>
    <t xml:space="preserve">RÀ SOÁT  DANH MỤC CÔNG TRÌNH, DỰ ÁN SỬ DỤNG ĐẤT TRONG KẾ HOẠCH SỬ DỤNG ĐẤT NĂM 2021 HUYỆN TÂN HỒNG </t>
  </si>
  <si>
    <t xml:space="preserve">Quyết định 233/QĐ-UBND ngày 12 tháng 9 năm 2021 của UBND tỉnh </t>
  </si>
  <si>
    <t>Xã Bình Phú</t>
  </si>
  <si>
    <t>Hộ gia đình cá nhân chuyển mục đích sang Thương mại dịch vụ</t>
  </si>
  <si>
    <t>Chuyển mục đích từ đất cơ sở sản xuất phi nông nghiệp sang đất thương mại, dịch vụ</t>
  </si>
  <si>
    <t>Xã An Phước</t>
  </si>
  <si>
    <t>Thửa đất số 07, tờ bản đồ số 19</t>
  </si>
  <si>
    <t>Chuyển mục đích từ trồng lúa sang đất nuôi trồng thủy sản</t>
  </si>
  <si>
    <t>Nuôi trồng thủy sản khác theo Công văn số 1052/UBND-HC ngày 06/9/2021 của UBND huyện Tân Hồng</t>
  </si>
  <si>
    <t>Chuyển mục đích từ đất trồng lúa, đất trồng cây lâu năm, đất nuôi trồng thủy sản sang đất ở nông thôn</t>
  </si>
  <si>
    <t>Chuyển mục đích từ đất trồng lúa, đất trồng cây lâu năm, đất nuôi trồng thủy sản sang đất ở nông thôn (dọc các tuyến giao thông)</t>
  </si>
  <si>
    <t>Chuyển mục đích từ đất trồng cây lâu năm sang đất ở nông thôn</t>
  </si>
  <si>
    <t>Chuyển mục đích từ đất trồng lúa, đất trồng cây lâu năm, đất nuôi trồng thủy sản, đất nông nghiệp khác sang đất ở đô thị</t>
  </si>
  <si>
    <t>Chuyển mục đích từ đất trồng lúa sang đất ở đô thị</t>
  </si>
  <si>
    <t>Chuyển mục đích từ đất trồng lúa, đất trồng cây lâu năm, đất nuôi trồng thủy sản sang đất ở đô thị</t>
  </si>
  <si>
    <t>Chuyển mục đích từ đất trồng cây lâu năm sang đất sản xuất kinh doanh phi nông nghiệp</t>
  </si>
  <si>
    <t>Chuyển mục đích từ đất trồng lúa, đất trồng cây lâu năm, đất nông nghiệp khác sang đất ở nông thôn</t>
  </si>
  <si>
    <t>Chuyển mục đích từ đất trồng lúa sang đất ở nông thôn</t>
  </si>
  <si>
    <t>Chuyển mục đích từ đất trồng lúa, đất nuôi trồng thủy sản sang đất ở nông thôn</t>
  </si>
  <si>
    <t>Chuyển mục đích từ đất trồng cây lâu năm sang đất thương mại, dịch vụ</t>
  </si>
  <si>
    <t>Chuyển mục đích từ đất trồng cây lâu năm, đất nuôi trồng thủy sản sang đất ở nông thôn</t>
  </si>
  <si>
    <t>Khu đất đường cộ cũ (đoạn từ đường Võ Thị Sáu đến đường Phan Bội Châu)</t>
  </si>
  <si>
    <t>Khu đất đê bao cũ (phía sau trường Tiểu học Trần Phú)</t>
  </si>
  <si>
    <t>Khu đất đất công đối diện trường Mầm non An Phước</t>
  </si>
  <si>
    <t>Chuyển mục đích từ đất lúa nước sang đất cơ sở sản xuất phi nông nghiệp</t>
  </si>
  <si>
    <t>Đường ĐT.845 đoạn Trường Xuân -Tân Phước</t>
  </si>
  <si>
    <t>Nâng cấp mở rộng tuyến ĐT 842</t>
  </si>
  <si>
    <t>An Phước, Tân Phước (huyện Tân Hồng)</t>
  </si>
  <si>
    <t>Bổ sung lần 3 (Quyết định 233/QĐ-UBND ngày 12 tháng 9 năm 2021 của UBND tỉnh)</t>
  </si>
  <si>
    <t>DANH MỤC DỰ ÁN CHUYỂN MỤC ĐÍCH SỬ DỤNG ĐẤT</t>
  </si>
  <si>
    <t>Đề nghị 
chuyển tiếp 2022</t>
  </si>
  <si>
    <t>Ghi chú (Đã thực hiện,chưa thực hiện,Huỷ bỏ,
Đề nghị chuyển tiếp KH 2023-2025,Đề nghị chuyển tiếp QH 2025-2030</t>
  </si>
  <si>
    <t>Điện lực Miền Nam đã đo vẽ đang thực hiện</t>
  </si>
  <si>
    <t xml:space="preserve">Đo đạc rồi  chưa làm  thủ tục thu hồi  </t>
  </si>
  <si>
    <t>Đang thực hiện đề nghị chuyển tiếp.Chuyển tiếp thực hiện công trình NTM nâng cao</t>
  </si>
  <si>
    <t xml:space="preserve">Đang thực hiện chưa hoàn thành </t>
  </si>
  <si>
    <t>Đo đạc 2015 chưa thực hiện do thiếu vốn</t>
  </si>
  <si>
    <t>Đang triển khai</t>
  </si>
  <si>
    <t>2023-2025</t>
  </si>
  <si>
    <t xml:space="preserve">Thủ tướng CP mới phê duyệt chủ trương </t>
  </si>
  <si>
    <t>Đang triển khai,Tỉnh đã uỷ quyền cho huyện đã  thông báo thu hồi</t>
  </si>
  <si>
    <t>Nhà nước Nhân dân cùng làm, dân chưa đồng ý. 2 hộ không đồng ý</t>
  </si>
  <si>
    <t>Đã thông báo thu hồi đất</t>
  </si>
  <si>
    <t>Để xem lại bản đồ</t>
  </si>
  <si>
    <t>Đã thực hiện một phần</t>
  </si>
  <si>
    <t>CLN:0,01</t>
  </si>
  <si>
    <t>LUC:0,04</t>
  </si>
  <si>
    <t>Trạm biến áp 110KV</t>
  </si>
  <si>
    <t>Trung tâm Văn hóa - Học tập cộng đồng Tân Phước</t>
  </si>
  <si>
    <t>Đường vào Trung tâm y tế Huyện (Đoạn từ đường Nguyễn Tri Phương đến công phụ phía Nam).</t>
  </si>
  <si>
    <t>Đường Tân Thành (Long Sơn Ngọc – Biên Giới), đoạn từ bến đò Long Sơn Ngọc đến chợ Biên giới Thông Bình</t>
  </si>
  <si>
    <t>Nạo vét kênh Chòi Mòi</t>
  </si>
  <si>
    <t>Nạo vét kênh Công Binh</t>
  </si>
  <si>
    <t>Nạo vét kết hợp lộ nội đồng Lung Sâu</t>
  </si>
  <si>
    <t>ấp Dinh Bà, Tân Hộ Cơ</t>
  </si>
  <si>
    <t>ấp Rọc muống, Tân Công Chí</t>
  </si>
  <si>
    <t>Thông Bình và Tân Hộ Cơ</t>
  </si>
  <si>
    <t>thị trấn Sa Rài và Tân Công Chí</t>
  </si>
  <si>
    <t>thực hiện xong</t>
  </si>
  <si>
    <t>thực hiện xong - UBND Tỉnh có QĐ cho phép chuyển mục đích Quyết số 332/Q -UBND.N ngày 06 tháng 12 ăm 2019</t>
  </si>
  <si>
    <t>Đã thực hiện 2021</t>
  </si>
  <si>
    <t>Thửa 8,12,14,16,17,22,24,25,27,33, 40,49,53,54,63,65,66,67,68,71,72, 88 Tờ 16. Thửa 28 Tờ 14.Thửa 111,113,115,116,117,118 Tờ 21. Thửa 21 tờ 25,Thửa 8 Tờ 2, Thửa 24 tờ 19,Thửa 32,48 tờ 26, Thửa 14,15 tờ 41,Thửa 73 tờ 22,Thửa 3 tờ 56, Thửa 83,85,86,87,88,89,90 tờ 26. Thửa 24,40,65,68,72,66,49,54,63,71 tờ 16,thửa 152 tờ 21.Thửa 32,48 tờ 26,thửa 19,47,48 tờ 37,thửa 4 tờ 38,thửa 9,47 tờ 66</t>
  </si>
  <si>
    <t>Nạo vét mương tiêu kết hợp đường nội đồng cánh đồng Lăng Xăng</t>
  </si>
  <si>
    <t>Giải tỏa bến kênh Tàu Quay</t>
  </si>
  <si>
    <t>Cầu Cả Sơ</t>
  </si>
  <si>
    <t>Trường Mầm non Tân Công Chí (Điểm chính)</t>
  </si>
  <si>
    <t>Mở rộng hai mố Cầu Cả Sơ (dự án Lramp)</t>
  </si>
  <si>
    <t>Đất ao TDC Bờ đông kênh Tân Công Chí</t>
  </si>
  <si>
    <t>2022</t>
  </si>
  <si>
    <t>Đất ao cặp Đồn BP Thông Bình</t>
  </si>
  <si>
    <t>Đường dẩn Láng biển lên cầu Tân Thành-Lò Gạch</t>
  </si>
  <si>
    <t>Mở rộng TAND huyện</t>
  </si>
  <si>
    <t>Mở rộng BHXH huyên</t>
  </si>
  <si>
    <t>đất VKSND cũ giao lại</t>
  </si>
  <si>
    <t>Đất Phòng LĐTB&amp;XH giao lại</t>
  </si>
  <si>
    <t>Chuyển sang nuôi trồng thủy sản kêt hợp lấy khối lượng đất sang lấp công trình Giao thông thị trấn Sa Rài</t>
  </si>
  <si>
    <t>Thị Trấn Sa Rài</t>
  </si>
  <si>
    <t>NKH</t>
  </si>
  <si>
    <t xml:space="preserve">Chuyển sang nuôi trồng thủy sản kêt hợp lấy khối lượng đất sang lấp công trình ĐT 842 </t>
  </si>
  <si>
    <t>An Phước + Tân Phước</t>
  </si>
  <si>
    <t xml:space="preserve">Biểu 10/CH </t>
  </si>
  <si>
    <t>Đơn vị tính: ha</t>
  </si>
  <si>
    <t>Số TT</t>
  </si>
  <si>
    <t>Hạng mục</t>
  </si>
  <si>
    <t>Diện tích hiện trạng (ha)</t>
  </si>
  <si>
    <t>Địa điểm (đến cấp xã)</t>
  </si>
  <si>
    <t>Vị trí trên bản đồ địa chính (tờ bản đồ số, thửa số); trường hợp không có bản đồ địa chỉnh thì sử dụng trên nền bản đồ hiện trạng sử dụng đất cấp xã</t>
  </si>
  <si>
    <t>Sử dụng từ các loại đất</t>
  </si>
  <si>
    <t>Đất rừng sản xuất</t>
  </si>
  <si>
    <t>Đất  nông nghiệp khác</t>
  </si>
  <si>
    <t>(1)</t>
  </si>
  <si>
    <t>(2)</t>
  </si>
  <si>
    <t>(3)=(4)+(5)</t>
  </si>
  <si>
    <t>(4)</t>
  </si>
  <si>
    <t>(5)=(6)+(7)+…(19)</t>
  </si>
  <si>
    <t>(6)</t>
  </si>
  <si>
    <t>(7)</t>
  </si>
  <si>
    <t>(8)</t>
  </si>
  <si>
    <t xml:space="preserve"> (9)</t>
  </si>
  <si>
    <t xml:space="preserve"> (10)</t>
  </si>
  <si>
    <t xml:space="preserve"> (11)</t>
  </si>
  <si>
    <t xml:space="preserve"> (12)</t>
  </si>
  <si>
    <t xml:space="preserve"> (13)</t>
  </si>
  <si>
    <t xml:space="preserve"> (14)</t>
  </si>
  <si>
    <t xml:space="preserve"> (15)</t>
  </si>
  <si>
    <t xml:space="preserve"> (16)</t>
  </si>
  <si>
    <t xml:space="preserve"> (17)</t>
  </si>
  <si>
    <t xml:space="preserve"> (18)</t>
  </si>
  <si>
    <t xml:space="preserve"> (19)</t>
  </si>
  <si>
    <t xml:space="preserve"> (20)</t>
  </si>
  <si>
    <t xml:space="preserve"> (21)</t>
  </si>
  <si>
    <t>DANH MỤC CÔNG TRÌNH DỰ ÁN THU HỒI ĐẤT</t>
  </si>
  <si>
    <t>Năm 2022 (Nghị quyết số 83/NQ-HĐND tỉnh ngày 09/12/2021 của HĐND tỉnh)</t>
  </si>
  <si>
    <t>Năm 2022</t>
  </si>
  <si>
    <t>CHUYỂN MỤC ĐÍCH SỬ DỤNG ĐẤT TRONG NHÓM ĐẤT NÔNG NGHIỆP NĂM 2022</t>
  </si>
  <si>
    <t>Đ</t>
  </si>
  <si>
    <t>ĐẤT DO NHÀ NƯỚC QUẢN LÝ THỰC HIỆN DỰ ÁN NĂM 2022</t>
  </si>
  <si>
    <t>HUYỆN TÂN HỒNG</t>
  </si>
  <si>
    <t>Cứng hóa nội đồng hợp tác xã 19, 20, 21</t>
  </si>
  <si>
    <t>Khu dân cư đô thị Giông Găng</t>
  </si>
  <si>
    <t>thửa 1330; tờ 3</t>
  </si>
  <si>
    <t>Thửa 103,55 tờ 10</t>
  </si>
  <si>
    <t>Thửa 8,12,14,16,17,22,25,27,33,49,53,54,65,66,67, 88 Tờ 16. Thửa 28 Tờ 14.Thửa 115,116,117,118 Tờ 21. Thửa 24 tờ 19,Thửa 32,48 tờ 26, Thửa 14,15 tờ 41,Thửa 73 tờ 22,Thửa 3 tờ 56, Thửa 83,85,86,87,88,89,90 tờ 26, thửa 152 tờ 21.Thửa 32,48 tờ 26,thửa 47 tờ 66</t>
  </si>
  <si>
    <t>Thửa 1119,1132,1146,1133,1110,559 tờ 06.Thửa 1496, thửa 413, 410,406,448,453,491,475,507, 431,459, 1205,854,794,815,750,766,1490,768,786,806,830, 1038,1099,1120,1081,1031,1053 tờ 05.
Thửa 04,16,26 tờ 54.Thửa 47 tờ 52.Thửa 60 tờ 51.Thửa 119,148,182,190,222 tờ 9</t>
  </si>
  <si>
    <t>phần 1020, BĐ: 1; 1 phần thửa các thửa: 597, 1044, 1444 BĐ: 4</t>
  </si>
  <si>
    <t>thửa 89, tờ BĐ 25; thửa 177, tờ BĐ 42; thửa 23, BĐ: 59; thửa 117, 52. 1/51 BĐ 45; thửa 97, 86 BĐ 26; thửa 48, BĐ số 7</t>
  </si>
  <si>
    <t>thửa 135, 1 phần 136, 137, BĐ số 2</t>
  </si>
  <si>
    <t>phần các thửa: 1247, 4810, 4973, BĐ số 1; phần thửa 1421, BĐ số 5</t>
  </si>
  <si>
    <t>Khu dân cư bến xe thị trấn Sa Rài</t>
  </si>
  <si>
    <t>Khu Bào Dong</t>
  </si>
  <si>
    <t>Khu dân cư trung tâm thương mại - Tân Phước</t>
  </si>
  <si>
    <t>1 phần thửa 875 TBĐ 04</t>
  </si>
  <si>
    <t>1 phần thửa 1951TBĐ 01</t>
  </si>
  <si>
    <t>Chuyển mục đích sang đất ở (ấp gò Bói)</t>
  </si>
  <si>
    <t>thửa 4618 TBĐ 03</t>
  </si>
  <si>
    <t>Chuyển mục đích sang đất trồng cây lâu năm (ấp gò Bói)</t>
  </si>
  <si>
    <t>thửa 4611 TBĐ 03; thửa 1423 TBĐ 05</t>
  </si>
  <si>
    <t xml:space="preserve"> Thửa 36 TBĐ 33</t>
  </si>
  <si>
    <t xml:space="preserve"> Thửa 20 TBĐ 61</t>
  </si>
  <si>
    <t>Chuyển mục đích sang đất ở ấp Long Sơn</t>
  </si>
  <si>
    <t>Chuyển mục đích sang đất trồng cây lâu năm (ấp Long Sơn)</t>
  </si>
  <si>
    <t xml:space="preserve"> Thửa 1308, 1210 TBĐ 4</t>
  </si>
  <si>
    <t xml:space="preserve"> Thửa 1280 TBĐ 4</t>
  </si>
  <si>
    <t>Chuyển mục đích sang đất ở Phạm Văn Chất</t>
  </si>
  <si>
    <t xml:space="preserve"> Thửa 95 TBĐ 26</t>
  </si>
  <si>
    <t>Chuyển mục đích sang đất ở Lê Thị Hồng Cúc</t>
  </si>
  <si>
    <t xml:space="preserve"> Thửa 89 TBĐ 25</t>
  </si>
  <si>
    <t>Chuyển mục đích sang đất ở Trần Văn Tấn Cường</t>
  </si>
  <si>
    <t xml:space="preserve"> Thửa 376 TBĐ 5</t>
  </si>
  <si>
    <t>Chuyển mục đích sang đất ở Phạm Thị Mai</t>
  </si>
  <si>
    <t xml:space="preserve"> Thửa 375 TBĐ 5</t>
  </si>
  <si>
    <t xml:space="preserve"> Thửa 100 TBĐ 16</t>
  </si>
  <si>
    <t>thửa 326,327,1069,322,1070,325,401, 1495 tờ BD số 5 ….</t>
  </si>
  <si>
    <t>1 phần thửa 4975, 4976 TBĐ 01; 1 phần thửa 3452 TBĐ 02</t>
  </si>
  <si>
    <t>Chuyển mục đích sang đất ở Lê Thị Dung</t>
  </si>
  <si>
    <t>Thửa 62 TBĐ 42</t>
  </si>
  <si>
    <t>Chuyển mục đích sang đất ở Huỳnh Kim Trọng</t>
  </si>
  <si>
    <t>Thửa 22 TBĐ 52</t>
  </si>
  <si>
    <t>Chuyển mục đích sang đất ở Trần Văn Khắc</t>
  </si>
  <si>
    <t>Thửa 35 TBĐ 50</t>
  </si>
  <si>
    <t>Chuyển mục đích sang đất ở Lâm Văn Hải</t>
  </si>
  <si>
    <t>Thửa 17 TBĐ 24</t>
  </si>
  <si>
    <t>Chuyển mục đích sang đất ở Nguyễn Kim Tho</t>
  </si>
  <si>
    <t>Thửa 60 TBĐ 42</t>
  </si>
  <si>
    <t>Chuyển mục đích sang đất ở Lê Thị Ái Liên</t>
  </si>
  <si>
    <t>Thửa 1419 TBĐ 6</t>
  </si>
  <si>
    <t>Chuyển mục đích sang đất trồng cây lâu năm Nguyễn Thới Long</t>
  </si>
  <si>
    <t>Thửa 275,272,242,604,289 TBĐ 4</t>
  </si>
  <si>
    <t>Chuyển mục đích sang đất trồng cây lâu năm Bùi Văn Nhỏ</t>
  </si>
  <si>
    <t>Thửa 1310 TBĐ 5</t>
  </si>
  <si>
    <t>Chuyển mục đích sang đất trồng cây lâu năm Tràn Văn Dũng</t>
  </si>
  <si>
    <t>Thửa 33-1291,1195,1166,1173,1201 TBĐ 54-5</t>
  </si>
  <si>
    <t>Chuyển mục đích sang đất trồng cây lâu năm Trần Văn Ọuí</t>
  </si>
  <si>
    <t>Thửa 1256 TBĐ 5</t>
  </si>
  <si>
    <t>Chuyển mục đích sang đất trồng cây lâu năm Lương Thi Bích Phương</t>
  </si>
  <si>
    <t>Thửa 55 TBĐ 42</t>
  </si>
  <si>
    <t>Chuyển mục đích sang đất trồng cây lâu năm Nguyễn Văn Thông</t>
  </si>
  <si>
    <t>Thửa 73 TBĐ 5</t>
  </si>
  <si>
    <t>Chuyển mục đích sang đất trồng cây lâu năm Phan Quốc Phong</t>
  </si>
  <si>
    <t>Thửa 969,989,946 TBĐ 5</t>
  </si>
  <si>
    <t>Chuyển mục đích sang đất trồng cây lâu năm Lê Thị Ái Liên</t>
  </si>
  <si>
    <t>Chuyển mục đích sang đất trồng cây lâu năm Đỗ Thị Kim Thêu</t>
  </si>
  <si>
    <t>Thửa 103,410,581,394 TBĐ 5</t>
  </si>
  <si>
    <t>Chuyển mục đích sang đất trồng cây lâu năm Huỳnh Văn Bằng</t>
  </si>
  <si>
    <t>Thửa 44 TBĐ 57</t>
  </si>
  <si>
    <t>Chuyển mục đích sang đất trồng cây lâu năm Huỳnh Thế Dùng</t>
  </si>
  <si>
    <t>Thửa 1049 TBĐ 5</t>
  </si>
  <si>
    <t>Chuyển mục đích sang đất trồng cây lâu năm Huỳnh Thanh Song</t>
  </si>
  <si>
    <t>Thửa 1073 TBĐ 5</t>
  </si>
  <si>
    <t>Chuyển mục đích sang đất trồng cây lâu năm Huỳnh Thanh Xuân</t>
  </si>
  <si>
    <t>Thửa 1038,921,932 TBĐ 5</t>
  </si>
  <si>
    <t>Chuyển mục đích sang đất trồng cây lâu năm Nguyễn Thị Mỹ Tiên</t>
  </si>
  <si>
    <t>Thửa 119,148,182 TBĐ 9</t>
  </si>
  <si>
    <t>Chuyển mục đích sang đất trồng cây lâu năm Huỳnh Kim Trọng</t>
  </si>
  <si>
    <t>Thửa 47 TBĐ 52</t>
  </si>
  <si>
    <t>Chuyển mục đích sang đất trồng cây lâu năm Nguyễn Thị Phúy</t>
  </si>
  <si>
    <t>Thửa 1490 TBĐ 5</t>
  </si>
  <si>
    <t>Chuyển mục đích sang đất trồng cây lâu năm Trân Văn Chống</t>
  </si>
  <si>
    <t>Thửa 413,410,406 TBĐ 5</t>
  </si>
  <si>
    <t>Chuyển mục đích sang đất trồng cây lâu năm Nguyễn Thị Rớt</t>
  </si>
  <si>
    <t>Thửa 794,815,750,766 TBĐ 5</t>
  </si>
  <si>
    <t>Chuyển mục đích sang đất trồng cây lâu năm Nguyễn Văn Mông</t>
  </si>
  <si>
    <t>Thửa 806,786,768 TBĐ 5</t>
  </si>
  <si>
    <t>Chuyển mục đích sang đất trồng cây lâu năm Tran Văn Khắc</t>
  </si>
  <si>
    <t>Thửa 1205 TBĐ 5</t>
  </si>
  <si>
    <t>Chuyển mục đích sang đất trồng cây lâu năm Nguyên Văn Thân</t>
  </si>
  <si>
    <t>Thửa 448,453 TBĐ 5</t>
  </si>
  <si>
    <t>Chuyển mục đích sang đất trồng cây lâu năm Nguyễn Hoàng Vũ</t>
  </si>
  <si>
    <t>Thửa 491,475,507,431-60 TBĐ 5-51</t>
  </si>
  <si>
    <t>Chuyển mục đích sang đất trồng cây lâu năm Nguyễn Thị Trông</t>
  </si>
  <si>
    <t>Thửa 468-514-488 TBĐ 9</t>
  </si>
  <si>
    <t>Chuyển mục đích sang đất trồng cây lâu năm Ngô Minh Cảnh</t>
  </si>
  <si>
    <t>Thửa 707-702-669-670 TBĐ 5</t>
  </si>
  <si>
    <t>Chuyển mục đích sang đất trồng cây lâu năm Lương Thị Bích Phượng</t>
  </si>
  <si>
    <t>Thửa 75 TBĐ 29</t>
  </si>
  <si>
    <t>Chuyển mục đích sang đất trồng cây lâu năm Lê Thị Bích Đà</t>
  </si>
  <si>
    <t>Thửa 1438 TBĐ 6</t>
  </si>
  <si>
    <t>Chuyển mục đích sang đất trồng cây lâu năm Phan Chí Thiện</t>
  </si>
  <si>
    <t>Thửa 188-172-150 TBĐ 9</t>
  </si>
  <si>
    <t>Chuyển mục đích sang đất trồng cây lâu năm Phan Văn Nhân</t>
  </si>
  <si>
    <t>Thửa 256-216 TBĐ 9</t>
  </si>
  <si>
    <t>Chuyển mục đích sang đất trồng cây lâu năm Phan Ngọc Lợi</t>
  </si>
  <si>
    <t>Thửa 44-1080-1079 TBĐ 9</t>
  </si>
  <si>
    <t>Chuyển mục đích sang đất trồng cây lâu năm Huỳnh Trường Giang</t>
  </si>
  <si>
    <t>Thửa 402-379-353-293-314-1030-296-419 và 293 TBĐ 9 và 10</t>
  </si>
  <si>
    <t>Chuyển mục đích sang đất trồng cây lâu năm Đỗ Thị Thanh Lan</t>
  </si>
  <si>
    <t>Thửa 294-370-354-337và1367-1331- TBĐ 9 và 5</t>
  </si>
  <si>
    <t>Cụm điểm tựa phòng thủ biên giới tỉnh Đồng Tháp</t>
  </si>
  <si>
    <t xml:space="preserve"> Công văn số 2723/QK-TM ngày 27/9/2019 của Quân khu 9</t>
  </si>
  <si>
    <t>Quyết định 647/QĐ-UBD-HC ngày 28/5/2021</t>
  </si>
  <si>
    <t>Trường Xuân, Thạnh Lợi (huyện Tháp Mười); Hòa Bình (huyện Tam Nông); Tân Phước (huyện Tân Hồng)</t>
  </si>
  <si>
    <t xml:space="preserve">An Phước, Tân Phước </t>
  </si>
  <si>
    <t>Năm 2022 (Công trình quốc phòng)</t>
  </si>
  <si>
    <t>Chuyển mục đích sang nuôi trồng thủy sản kết hợp lấy khối lượng san lấp công trình đường bờ đông kênh Phú đức</t>
  </si>
  <si>
    <t>Chuyển sang nuôi trồng thủy sản kêt hợp lấy khối lượng đất sang lấp công trình đường Thống Nhất, xã Bình Phú</t>
  </si>
  <si>
    <t>Quy hoạch lô F1 khu cửa khẩu Quốc tế Dinh Bà</t>
  </si>
  <si>
    <t xml:space="preserve">Chuyển mục đích sang nuôi cá tra của 6 Dự án liên kết với Vĩnh Hoàn của (Quách Văn Chành, Trần Mỵ Hoằng, Trần Mỵ Dùng, Trần Mỵ Lầy, Trần Mỹ Hiệp, Trần Mỹ Lừng) </t>
  </si>
  <si>
    <t>Thửa 528,569,572,564,541,547,537 tờ số 4.Công văn số 1167/VPUBND-KTN ngày 24/7/2018 
của Văn phòng Ủy ban nhân dân tỉnh</t>
  </si>
  <si>
    <t>Thửa 1055,1056,1329,1339,791,1045,1042,1043,1331,1830,1826,1827 tờ bản đồ số 2.Công văn số 1167/VPUBND-KTN ngày 24/7/2018 
của Văn phòng Ủy ban nhân dân tỉnh</t>
  </si>
  <si>
    <t>Thửa 1098,1118,1102,1149,1120,1099,1081,1142,1150,1148,1131,1151,1143,1121,1144,1128,1113,1145,1135,1132,1156,1110,1109,1127,1147,1155,1133,1107,1104,1158,1123,1115 tờ số 5.Công văn số 1167/VPUBND-KTN ngày 24/7/2018 
của Văn phòng Ủy ban nhân dân tỉnh</t>
  </si>
  <si>
    <t>Quyết định 1651/QĐ-UBND.HC ngày 28/12/2018</t>
  </si>
  <si>
    <t>Chuyển mục đích đất lúa sang NTTS Bình Phú (Trần Mỹ Hiệp)</t>
  </si>
  <si>
    <t>Thửa 699,700,2065 tở số 01</t>
  </si>
  <si>
    <t>Mã</t>
  </si>
  <si>
    <t>Chuyển mục đích từ đất trồng lúa nước sang đất cơ sở sản xuất phi nông nghiệp (Dự án xây dựng kho lạnh và nhà máy chế biến thủy sản TH3)</t>
  </si>
  <si>
    <t>Chuyển mục đích đất trồng lúa sang đất thương mại dịch vụ</t>
  </si>
  <si>
    <t>Chuyển mục đích đất trồnglúa sang đất sản xuất kinh doanh phi Nông nghiệp</t>
  </si>
  <si>
    <t>Bổ sung năm 2022 (Nghị quyết số 19/NQ-HĐND ngày 15 tháng 7 năm 2022 của Hội đồng nhân dân tỉnh)</t>
  </si>
  <si>
    <t>Khắc phục sạt lỡ kênh Sa Trung</t>
  </si>
  <si>
    <t>Công trình khắc phục sạt lở Tân Tiến, hạng mục: Đường dẫn, khắc phục sạt lở</t>
  </si>
  <si>
    <t>Nâng cấp hệ thống giao thông thoát nước chống ngập úng Thị trấn Sa Rài (giai đoạn 2)</t>
  </si>
  <si>
    <t>Đường Ngô Quyền</t>
  </si>
  <si>
    <t>CHUYỂN MỤC ĐÍCH ĐẤT TRỒNG LÚA THỰC HIỆN DỰ ÁN</t>
  </si>
  <si>
    <t>Chuyển mục đích từ đất trồng lúa sang đất nuôi trồng thủy sản</t>
  </si>
  <si>
    <t>thửa đất số 13 tờ bản đồ số 1; thửa số 575, tờ bản đồ số 7</t>
  </si>
  <si>
    <t>xã Tân Công Chí</t>
  </si>
  <si>
    <t>thửa đất số 1391, 1413, 1000, 1068, 1071, 436, 408, 409, 406, 405, 1153, 1154,
1259, 1260, 521, 435; tờ bản đồ số 5</t>
  </si>
  <si>
    <t>Chuyển mục đích từ đất ở nông thôn sang đất thương mại dịch vụ, đất cơ sở sản xuất phi nông nghiệp</t>
  </si>
  <si>
    <t>Chuyển mục đích từ đất ở tại nông thôn sang đất sản xuất kinh doanh phi nông nghiệp</t>
  </si>
  <si>
    <t>xã Tân Thành B</t>
  </si>
  <si>
    <t xml:space="preserve"> thửa số 4819, 4818, tờ bản đồ số 03</t>
  </si>
  <si>
    <t>xã Thông Bình</t>
  </si>
  <si>
    <t>Chuyển mục đích đất trồng cây lâu năm sang đất cơ sở sản xuất phi nông nghiệp</t>
  </si>
  <si>
    <t>Chuyển mục đích đất trồng cây lâu năm, đất nuôi trồng thủy sản sang đất thương mại, dịch vụ</t>
  </si>
  <si>
    <t>thửa đất 1814, tờ bản đồ số 2</t>
  </si>
  <si>
    <t>xã Tân Thành A</t>
  </si>
  <si>
    <t>thửa đất 33, phần thửa 34, tờ bản đồ số 30</t>
  </si>
  <si>
    <t>Cụm dân cư Giồng Găng</t>
  </si>
  <si>
    <t>Cụm dân cư Tân Phước</t>
  </si>
  <si>
    <t>Khu đất cặp Bưu điện</t>
  </si>
  <si>
    <t>Khu đất trụ Sở ấp Thị (cũ)</t>
  </si>
  <si>
    <t>Khu đất trạm cấp nước Chợ Long Sơn Ngọc</t>
  </si>
  <si>
    <t>Khu đất trạm cấp nước cụm dân cư bờ Đông Long Sơn Ngọc</t>
  </si>
  <si>
    <t>Khu đất đối diện Trường Tiểu học Thông Bình 3</t>
  </si>
  <si>
    <t>Cụm dân cư Chợ An Phước</t>
  </si>
  <si>
    <t>xã Tân Phước</t>
  </si>
  <si>
    <t>thửa đất số:34, 35, tờ bản đồ 87; thửa đất số 72, 73, tờ bản đồ số 78</t>
  </si>
  <si>
    <t>thửa đất số: 91, 92, 93, tờ bản đồ số 71</t>
  </si>
  <si>
    <t>thửa đất số: 2614, tờ bản đồ số 02</t>
  </si>
  <si>
    <t>thửa đất số: 99, tờ bản đồ số 09</t>
  </si>
  <si>
    <t>thửa đất số: 77, tờ bản đồ số 05</t>
  </si>
  <si>
    <t>thửa đất số: 3, 4, tờ bản đồ số 11</t>
  </si>
  <si>
    <t>thửa đất số: 2799, tờ bản đồ số 04</t>
  </si>
  <si>
    <t>- thửa số: 6; 18; 27; 30; 23; 24; 20; 21; 15; 16; 12; 13; 9; 10; 7; 3; , tờ bản đồ số 56; - thửa số: 11; 9; 10; 7; 8; 5; 6; 45; 46; 41; 42; 38; 35; 36; 33, tờ bản đồ số 57. - thửa số: 61; tờ bản đồ số 42.</t>
  </si>
  <si>
    <t xml:space="preserve">Diện tích thực tế theo báo cáo số 971/UBND-HC của UBND huyện gửi Sở TNMT ngày 22 tháng 10 năm 2020 về việc báo cáo rà soát diện tích đất phải thu hồi để thực hiện dự án Bố trí ổn định khu dân cư Dinh Bà. </t>
  </si>
  <si>
    <t>thửa 82 tờ 32, 1,8 tờ 4, 1,7 tờ 1</t>
  </si>
  <si>
    <t>Thửa số 17, tờ
BĐ số 3</t>
  </si>
  <si>
    <t xml:space="preserve"> Thửa 228 TBĐ 34</t>
  </si>
  <si>
    <t xml:space="preserve"> Thửa 128 TBĐ 37</t>
  </si>
  <si>
    <t>1 phần Thửa 64 TBĐ 25</t>
  </si>
  <si>
    <t>thửa đất số 850; tờ bản đồ số 02</t>
  </si>
  <si>
    <t xml:space="preserve"> thửa 498, 680, 744, 1425, 1426 tờ bản đồ số 5
thửa 2078 tờ 01</t>
  </si>
  <si>
    <t xml:space="preserve">Đường dây 110 kV Hồng Ngự - Vĩnh Hưng </t>
  </si>
  <si>
    <t>Năm 2021 chuyển sang năm 2022 (Quyết định số 37 ngày 17 tháng 2 năm 2021 của UBND tỉnh)</t>
  </si>
  <si>
    <t>Xây dựng Cầu Tân Thành B tuyến ĐT 843</t>
  </si>
  <si>
    <t xml:space="preserve">Đường dẫn vào đê bao hợp tác xã Tân Tiến </t>
  </si>
  <si>
    <t>Dự án bố trí ổn định dân cư Dinh Bà</t>
  </si>
  <si>
    <t>Bổ sung Năm 2022 (Nghị quyết số 20/NQ-HĐND ngày 15 tháng 7 năm 2022 của Hội đồng nhân dân Tỉnh)</t>
  </si>
  <si>
    <t>Năm 2020 chuyển sang năm 2022 (Quyết định số 26 ngày 14 tháng 02 năm 2020 của UBND tỉnh)</t>
  </si>
  <si>
    <t>Năm 2021 chuyển sang năm 2022 (Quyết định số 37 ngày 22 tháng 02 năm 2021 của UBND tỉnh)</t>
  </si>
  <si>
    <t>Bổ sung năm 2022 (Nghị quyết số 04/NQ-HĐND ngày 24 tháng 3 năm 2022 của Hội đồng nhân dân Tỉnh))</t>
  </si>
  <si>
    <t>Chuyển mục đích sang đất ở đô thị</t>
  </si>
  <si>
    <t>Chuyển mục đích sang đất ở Lâm Quang Hùng</t>
  </si>
  <si>
    <t>Chuyển mục đích sang đất ở Trần Văn Bích</t>
  </si>
  <si>
    <t>Chuyển mục đích sang đất ở Nguyễn Thị Trinh</t>
  </si>
  <si>
    <t>Chuyển mục đích sang đất ở Trương Như Tâm, ông Đỗ Văn Anh</t>
  </si>
  <si>
    <t>Chuyển mục đích sang đất ở Phạm Quốc Long</t>
  </si>
  <si>
    <t>Chuyển mục đích sang đất ở Hà Minh Phụng</t>
  </si>
  <si>
    <t>Chuyển mục đích sang đất ở Lê Năm</t>
  </si>
  <si>
    <t>Chuyển mục đích sang đất ở Huỳnh Thanh Phương</t>
  </si>
  <si>
    <t>Chuyển mục đích sang đất ở Trần Thị Lan</t>
  </si>
  <si>
    <t>Chuyển mục đích sang đất ở Trần Thị Thu; bà Hồ Thị Thân</t>
  </si>
  <si>
    <t>Chuyển mục đích sang đất ở Trịnh Văn Đực</t>
  </si>
  <si>
    <t>Chuyển mục đích sang đất ở Hồ Thị Thân</t>
  </si>
  <si>
    <t>Chuyển mục đích sang đất ở Phạm Thanh Sang, Phạm thị Kim Xuyến, Hứa Tặc Rơ</t>
  </si>
  <si>
    <t>Chuyển mục đích sang đất ở Trương Như Tâm</t>
  </si>
  <si>
    <t>Chuyển mục đích sang đất trồng cây lâu năm Lê Ngọc Hải</t>
  </si>
  <si>
    <t xml:space="preserve">Chuyển đổi cơ cấu cây trồng vùng cây lâu năm,hàng năm </t>
  </si>
  <si>
    <t>Chuyển mục đích đất lúa sang NTTS kết hợp làm lấy khối lượng san lấp phục vụ cho dự án cửa khẩu Thông Bình</t>
  </si>
  <si>
    <t>Đât ao kho lương thực</t>
  </si>
  <si>
    <t>Năm 2021 chuyển sang năm 2022 (Quyết định số 37 ngày 22 tháng 2 năm 2021 của UBND tỉnh)</t>
  </si>
  <si>
    <t>Bổ sung năm 2022 (Quyết định số 205/QĐ-UBND-NĐ ngày 03 tháng 8 năm 2022 của Ủy ban nhân dân tỉnh)</t>
  </si>
  <si>
    <t>Bổ sung Năm 2022 ( Quyết định số 205/QĐ-UBND-NĐ ngày 03 tháng 8 năm 2022 của Ủy ban nhân dân tỉnh)</t>
  </si>
  <si>
    <t>Bổ sung Năm 2022 (Quyết định số   205/QĐ-UBND-NĐ ngày  03 tháng  8  năm  2022 của Ủy ban nhân dân tỉnh)</t>
  </si>
  <si>
    <t>Nâng cấp, mở rộng đường Lê Lợi</t>
  </si>
  <si>
    <t xml:space="preserve">Theo kế hoạch sử dụng đất bổ sung năm 2021 đã được phê duyệt tại Quyết định số 233/QĐ-UBND-NĐ ngày 12/9/2021, tên là "Mở rộng đường Lê Lợi" nay điều chỉnh thành "Nâng cấp, mở rộng đường Lê Lợi".  </t>
  </si>
  <si>
    <t>RÀ SOÁT DANH MỤC CÔNG TRÌNH DỰ ÁN THỰC HIỆN TRONG NĂM TRONG NĂM 2022</t>
  </si>
  <si>
    <t>Đề nghị 
chuyển tiếp 2023</t>
  </si>
  <si>
    <t>Tổ hợp thể thao xã Tân Công Chí</t>
  </si>
  <si>
    <t>Trung tâm VHHTCĐ xã Bình Phú</t>
  </si>
  <si>
    <t>ĐH Bắc Trang</t>
  </si>
  <si>
    <t>X</t>
  </si>
  <si>
    <t>Đã chuyển 374.1 m2</t>
  </si>
  <si>
    <t>Đã chuyển 615.1 m2</t>
  </si>
  <si>
    <t>Đã thực hiện 82m đất LUC</t>
  </si>
  <si>
    <t>Đã thực hiện 163.8m2 CLN sang ONT</t>
  </si>
  <si>
    <t>Đã thực hiện 1007 m2 LUC sang ONT</t>
  </si>
  <si>
    <t>Đã thực hiện 162.5 m2 CLN sang ONT</t>
  </si>
  <si>
    <t>Đã thực hiện 2149 m(chuyển từ LUC sang CLN)</t>
  </si>
  <si>
    <t>Cặp đường giao thông trên địa bàn xã</t>
  </si>
  <si>
    <t>Thửa : 2961, 2954; tờ BĐ số 03</t>
  </si>
  <si>
    <t>Chuyển mục đích từ đất trồng lúa, đất trồng cây lâu năm sang đất ở nông thôn</t>
  </si>
  <si>
    <t>Chuyển mục đích từ đất trồng lúa, sang đất ở nông thôn</t>
  </si>
  <si>
    <t xml:space="preserve"> Phần thửa 1340, tờ bản đồ số 3</t>
  </si>
  <si>
    <t xml:space="preserve">Chuyển sang đất Thương mại dịch vụ </t>
  </si>
  <si>
    <t>thửa 33, phần thửa 34 tờ bản đồ 30</t>
  </si>
  <si>
    <t xml:space="preserve"> Phần thửa 54, tờ bản đồ số 10; phần thửa 68, tờ bản đồ số 3</t>
  </si>
  <si>
    <t>Chuyển mục đích từ đất trồng lúa, đất trồng cây lâu năm, nuôi trồng thủy sản sang đất ở nông thôn</t>
  </si>
  <si>
    <t>Thửa số 116, tờ BĐ số 26; thửa 52, tờ BĐ số 21; thửa 77, tờ BĐ số 15; thửa 124, tờ BĐ số 45.</t>
  </si>
  <si>
    <t>Chuyển mục đích từ đất trồng lúa, đất trồng cây lâu năm sang đất ở đô thị</t>
  </si>
  <si>
    <t>Chuyển mục đích từ đất trồng lúa sang đất nông nghiệp khác</t>
  </si>
  <si>
    <t>thửa 4175, tờ bản đồ số 3</t>
  </si>
  <si>
    <t xml:space="preserve">Hủy bỏ </t>
  </si>
  <si>
    <t>Quyết định số 4/QĐ-UBND.HC
ngày 17/01/2022 của UBND huyện
về việc giao vốn năm 2022</t>
  </si>
  <si>
    <t>Gồm các thửa số: 564, 1226,
1225, 916, 1486, 994, 995, 996,
923, 912,1072, 562, 915, 1034,
519, 919, 920, 1035, 1487 
Tờ bản đồ số 5</t>
  </si>
  <si>
    <t>Thửa số 165, thửa 166, thửa
164, tờ BĐ số 29; thửa 98, tờ
BĐ 31; thửa 276; thửa 275;
tờ BĐ 4</t>
  </si>
  <si>
    <t>Thửa 3429 ,Tờ 1. Thửa 3299,3300,3301 Tờ 2</t>
  </si>
  <si>
    <t xml:space="preserve"> </t>
  </si>
  <si>
    <t xml:space="preserve"> 1 phần thửa 26, tờ bản đồ số 108 </t>
  </si>
  <si>
    <t xml:space="preserve"> 1 phần thửa 784, tờ bản đồ số 07</t>
  </si>
  <si>
    <t xml:space="preserve"> 1 phần thửa 1789, tờ bản đồ số 03</t>
  </si>
  <si>
    <t>Tờ bản đồ số 4, các thửa: 67, 82, 97, 98, 113, 120, 127, 140, 131,148, 159</t>
  </si>
  <si>
    <t>Diện tích thực tế theo báo cáo số 971/UBND-HC của UBND huyện gửi Sở TNMT ngày 22 tháng 10 năm 2020 về việc báo cáo rà soát diện tích đất phải thu hồi để thực hiện dự án Bố trí ổn định khu dân cư Dinh Bà. 
Tờ trình số 576/TTr-STNMT ngày 15 tháng 9 năm 2022 của Sở Tài nguyên và Môi trường)</t>
  </si>
  <si>
    <t>thửa 43, tờ bản đồ số 2</t>
  </si>
  <si>
    <t xml:space="preserve"> 1 phần thửa 719, tờ bản đồ số 4</t>
  </si>
  <si>
    <t>Chuyển mục đích từ đất trồng lúa sang đất cơ sở sản xuất kinh doanh phi nông nghiệp</t>
  </si>
  <si>
    <t xml:space="preserve"> (thửa số 16, tờ bản đồ số 41)</t>
  </si>
  <si>
    <t>Chuyển mục đích từ đất trồng cây lâu năm sang đất cơ sở sản xuất kinh doanh phi nông nghiệp</t>
  </si>
  <si>
    <t xml:space="preserve"> (thửa số 222, tờ bản đồ số 9)</t>
  </si>
  <si>
    <t>Chuyển mục đích từ đất nuôi trồng thuỷ sản sang đất cơ sở sản sang đất thương mại dịch vụ</t>
  </si>
  <si>
    <t xml:space="preserve"> (thửa số 4, tờ bản đồ số 38)</t>
  </si>
  <si>
    <t xml:space="preserve">Thửa số 3; tờ BĐ số 40; </t>
  </si>
  <si>
    <t>Thửa : 692, tờ BĐ số 02</t>
  </si>
  <si>
    <t>thửa đất 1212, phần các thửa 1759. 1760; tờ bản đồ 4</t>
  </si>
  <si>
    <t>Chuyển mục đích từ đất trồng cây lâu năm, sang đất ở nông thôn</t>
  </si>
  <si>
    <t xml:space="preserve"> Phần thửa 50; 51, tờ bản đồ số 12</t>
  </si>
  <si>
    <t xml:space="preserve"> Thửa số 571, tờ bản đồ số 03; </t>
  </si>
  <si>
    <t xml:space="preserve"> Thửa số 44, tờ bản đồ số 12; </t>
  </si>
  <si>
    <t xml:space="preserve"> Thửa số 400, tờ bản đồ số 03; </t>
  </si>
  <si>
    <t xml:space="preserve"> Thửa số 509; 510, tờ bản đồ số 03; </t>
  </si>
  <si>
    <t xml:space="preserve"> Thửa số 84, tờ bản đồ số 03; </t>
  </si>
  <si>
    <t xml:space="preserve"> Thửa số 02; 03; 04; 05, tờ bản đồ số 108; </t>
  </si>
  <si>
    <t xml:space="preserve"> Thửa số 52; 43; tờ bản đồ số 42; </t>
  </si>
  <si>
    <t xml:space="preserve"> Thửa số 39; tờ bản đồ số 50; </t>
  </si>
  <si>
    <t xml:space="preserve"> Thửa số 08; tờ bản đồ số 11; </t>
  </si>
  <si>
    <t xml:space="preserve"> Thửa số 81; tờ bản đồ số 36; </t>
  </si>
  <si>
    <t>Thửa số 116, tờ BĐ số 26; thửa 52, tờ BĐ số 21; thửa 124, tờ BĐ số 45.</t>
  </si>
  <si>
    <t>Cặp đường giao thông trên địa bàn xã (điểm đầu tờ bản đồ số 25; thửa số 42 đến điểm cuối TBĐ số 57, thửa số 196)</t>
  </si>
  <si>
    <t xml:space="preserve">Thửa số 41, tờ BĐ số 07; thửa 70, tờ BĐ số 18; </t>
  </si>
  <si>
    <t xml:space="preserve">Thửa số 29, tờ BĐ số 54; </t>
  </si>
  <si>
    <t>Thửa số 196, tờ BĐ số 03; thửa 86, tờ bản đồ số 15; thửa 159, tờ bản đồ số 09.</t>
  </si>
  <si>
    <t>Thửa số 236, tờ BĐ số 57; thửa 196, tờ BĐ số 03; thửa 77, tờ bản đồ 15; thửa 07, 08, tờ bản đồ số 23; thửa 138, tờ bản đồ số 09; thửa 89, tờ bản đồ 45.</t>
  </si>
  <si>
    <t>Cặp đường giao thông trên địa bàn thị trấn (điểm đầu tờ bản đồ số 34 có số thửa 02, đến điểm cuối tờ bản đồ số 59, thửa số 150)</t>
  </si>
  <si>
    <t>Chuyển mục đích từ đất trồng cây lâu năm, sang đất ở đô thị</t>
  </si>
  <si>
    <t>Thửa số 83, tờ bản đồ số 37</t>
  </si>
  <si>
    <t>Thửa số 112, tờ bản đồ số 57</t>
  </si>
  <si>
    <t>Thửa số 17, tờ bản đồ số 22</t>
  </si>
  <si>
    <t>Thửa số 77, tờ bản đồ số 37</t>
  </si>
  <si>
    <t>Thửa số 03, tờ bản đồ số 62</t>
  </si>
  <si>
    <t>Thửa số 54, tờ bản đồ số 26</t>
  </si>
  <si>
    <t>Thửa số 13, tờ bản đồ số 56</t>
  </si>
  <si>
    <t>Thửa số 33, tờ bản đồ số 25</t>
  </si>
  <si>
    <t>Thửa số 109, tờ bản đồ số 31</t>
  </si>
  <si>
    <t>Thửa số 74, tờ bản đồ số 38</t>
  </si>
  <si>
    <t>Thửa số 12, tờ bản đồ số 61</t>
  </si>
  <si>
    <t xml:space="preserve"> 1 phần thửa 59, tờ bản đồ số 54</t>
  </si>
  <si>
    <t xml:space="preserve"> 1 phần thửa 37, tờ bản đồ số 12</t>
  </si>
  <si>
    <t xml:space="preserve"> 1 phần thửa 72, tờ bản đồ số 71</t>
  </si>
  <si>
    <t xml:space="preserve"> 1 phần thửa 85, tờ bản đồ số 15</t>
  </si>
  <si>
    <t xml:space="preserve"> Thửa số 55; tờ bản đồ số 79</t>
  </si>
  <si>
    <t xml:space="preserve">Chuyển mục đích từ đất NTTS sang đất thương mại dịch vụ </t>
  </si>
  <si>
    <t>thửa 4, tờ bản đồ số 38</t>
  </si>
  <si>
    <t xml:space="preserve"> 1 phần thửa 95, tờ bản đồ số 26</t>
  </si>
  <si>
    <t xml:space="preserve">Chuyển mục đích từ đất bằng khác sang đất thương mại dịch vụ </t>
  </si>
  <si>
    <t>1 Phần thửa đất số 595; tờ bản đồ số 04</t>
  </si>
  <si>
    <t>Thửa đất số 128; tờ bản đồ số 37; thửa số 100; tờ BĐ số 16; Thửa đất số 228; tờ bản đồ số 34; thửa 141, tờ BĐ số 22; Thửa số 108; tờ BĐ số 25; thửa 89; tờ BĐ số 47; thửa 5, tờ BĐ số 29; thửa 177; tờ BĐ số 50; thửa 4, tờ BĐ số 41; thửa 63, tờ BĐ số 26; thửa 80, tờ BĐ số 21; thửa 54, tờ BĐ số 30; thửa 103, tờ BĐ số 16.</t>
  </si>
  <si>
    <t>Thửa số 104, tờ BĐ số 88, thửa 1851, thửa 1341, tờ BĐ 06; thửa 1529; tờ BĐ số 03; thửa 597, tờ BĐ số 4; thửa 1607, thửa 1608, tờ BĐ số 05.</t>
  </si>
  <si>
    <t xml:space="preserve">1 phần thửa số 1180 tờ số 01; 1 phần thửa số 27 tờ số 23; 1 phần thửa số 1492, tờ số 05; 1 phần thửa số 584 tờ số 04; 1 phần thửa số 1745, tờ số 04; Thửa số 114, tờ số 15 ; 1 phần thửa số 1575, tờ số 04; 1 phần thửa số 1745, tờ số 04; 1 phần thửa số 1745, tờ số 04; Thửa đất số 944; 348; tờ bản đồ số 08; thửa 584, tờ BĐ số 04; .Thửa đất số 969; tờ bản đồ số 08; </t>
  </si>
  <si>
    <t>Thửa đất số 4595, phần thửa 1337; tờ bản đồ số 03; thửa 2671, 2672, tờ BĐ số 01.</t>
  </si>
  <si>
    <t>Thửa đất số 4595, phần thửa 1337; tờ bản đồ số 03; thửa 2671, 2672, tờ BĐ số 01; thửa số 142, tờ bản đồ số 68.</t>
  </si>
  <si>
    <t>Thửa số 58, thửa 48, thửa 02, tờ BĐ số 80; thửa 1114; thửa 09; thửa 66, tờ BĐ số 29; thửa 10, tờ BĐ số 27; thửa 91, tờ BĐ số 42.</t>
  </si>
  <si>
    <t xml:space="preserve">Thửa đất số 1337; tờ bản đồ số 03; thửa số 609; 381, tờ BĐ số 06; </t>
  </si>
  <si>
    <t>Thửa đất số: 6155; 6227; 6154; tờ bản đồ số 03</t>
  </si>
  <si>
    <t>Thửa đất số: 829; tờ bản đồ số 04</t>
  </si>
  <si>
    <t>Thửa đất số 1814; tờ bản đồ số 02</t>
  </si>
  <si>
    <t>Thửa11, . BĐ: 24; thửa 14, 15, BĐ 41; 1 phần thửa 50, BĐ 46; thửa 120, BĐ 37; thửa 44, BĐ 38; thửa 45, BĐ 72 , 1/294, BĐ 59; phàn thửa 111, BĐ 57; thửa 101, 220, BĐ 25</t>
  </si>
  <si>
    <t>Các tuyến đường còn lại trên địa bàn thị trấn</t>
  </si>
  <si>
    <t>phần các thửa: 1247, 4810, BĐ số 1; phần thửa 1421, BĐ số 5</t>
  </si>
  <si>
    <t>Năm 2022 chuyển sang năm 2023</t>
  </si>
  <si>
    <t>CHUYỂN MỤC ĐÍCH SỬ DỤNG ĐẤT TRONG NHÓM ĐẤT NÔNG NGHIỆP</t>
  </si>
  <si>
    <t>ĐẤT DO NHÀ NƯỚC QUẢN LÝ THỰC HIỆN DỰ ÁN</t>
  </si>
  <si>
    <t>Đấu giá trụ sở ấp 4 cũ</t>
  </si>
  <si>
    <t>thửa đất số 80, tờ bản đồ số 29, thuộc Tuyến dân cư Tứ Tân</t>
  </si>
  <si>
    <t>CHUYỂN MỤC ĐÍCH ĐẤT NÔNG NGHIỆP SANG ĐÁT PHI NÔNG NGHIỆP</t>
  </si>
  <si>
    <t>Đăng ký thực hiện năm 2023</t>
  </si>
  <si>
    <t>Căn cứ kháng chiến Cả Trấp</t>
  </si>
  <si>
    <t>Công văn số 109/UBND-ĐTXD ngày 9/8/2021 của UBND huyện</t>
  </si>
  <si>
    <t>Quyết định 237/QĐ-UBND.ĐTXD ngày 29/9/2021</t>
  </si>
  <si>
    <t>Nạo vét, nâng cấp đê bao bờ đông kênh Tân Công Chí (đoạn kênh Hồng Ngự Vĩnh Hưng đến kênh Tân Thành - Lò Gạch)</t>
  </si>
  <si>
    <t>(5)=(6)+(7)+…</t>
  </si>
  <si>
    <t>DANH MỤC CÔNG TRÌNH DỰ ÁN THỰC HIỆN TRONG NĂM TRONG NĂM 2023</t>
  </si>
  <si>
    <t>Nâng cấp đê bao bờ Bắc kênh Tân Thành - Lò Gạch (gồm 2 đoạn: đoạn 156m và đoạn 100m)</t>
  </si>
  <si>
    <t>Bổ sung Năm 2022  (theo Nghị quyết số  28/NQ-HĐND ngày 29 tháng 9 năm 2022 của Hội đồng nhân dân tỉnh)</t>
  </si>
  <si>
    <t>thửa 42,tờ 48</t>
  </si>
  <si>
    <t>thửa 56,tờ 71</t>
  </si>
  <si>
    <t>thửa đất 16, tờ bản đồ số 41</t>
  </si>
  <si>
    <t xml:space="preserve">Chuyển mục đích sang đất ở </t>
  </si>
  <si>
    <t>Thửa 1221 TBĐ 6</t>
  </si>
  <si>
    <t>Chuyển mục đích đất cơ sở sản xuất phi nông nghiệp</t>
  </si>
  <si>
    <t>thửa đất 11,13, 16, tờ bản đồ số 3</t>
  </si>
  <si>
    <t>Thửa 91, phần thửa1210, BĐ số 4; phần thửa 25, BĐ số 30
Lê Ngọc Hải thửa 1210, tờ 4 BĐCQ thửa 50, tờ 94, dt 241,7m CLN sang ONT</t>
  </si>
  <si>
    <t xml:space="preserve"> thửa 498, 680, 744, 1425, 1426 tờ bản đồ số 5</t>
  </si>
  <si>
    <t xml:space="preserve"> Phần thửa 1792, tờ bản đồ số 3</t>
  </si>
  <si>
    <t>thửa số 142, tờ bản đồ số 68.</t>
  </si>
  <si>
    <t>Chuyển mục đích từ đất trồng cây lâu năm sang đất thương mại - dịch vụ</t>
  </si>
  <si>
    <t>Phần thửa 222, tờ bản đồ số 9</t>
  </si>
  <si>
    <t>Loại bỏ vì trùng QH</t>
  </si>
  <si>
    <t>Loại bỏ để quản lý đất công, k cho thuê được</t>
  </si>
  <si>
    <t xml:space="preserve">Hạng mục: Giải phóng mặt bằng Lô F1 (đất công nghiệp) </t>
  </si>
  <si>
    <t xml:space="preserve">Hạ tầng kỹ thuật Khu kinh tế cửa khẩu Đồng Tháp (giai đoạn 3) -Hạng mục: Giải phóng mặt bằng Lô F1 (đất công nghiệp) </t>
  </si>
  <si>
    <t xml:space="preserve">Ghi chú </t>
  </si>
  <si>
    <t xml:space="preserve">Hạng mục: Bến bãi đường thủy; Bãi chờ (BC-01, BC-02), đường số 02 và đường D43 </t>
  </si>
  <si>
    <t xml:space="preserve">Hạ tầng kỹ thuật Khu kinh tế cửa khẩu Đồng Tháp (giai đoạn 3) - Hạng mục: Bến bãi đường thủy; Bãi chờ (BC-01, BC-02), đường số 02 và đường D43 </t>
  </si>
  <si>
    <t>Đã được Ban Thường vụ Tỉnh ủy thông qua tại cuộc họp ngày 23/9/2022</t>
  </si>
  <si>
    <t>Thửa số 3; tờ BĐ số 40;</t>
  </si>
  <si>
    <t>Cặp đường giao thông trên địa bàn xã (điểm đầu tờ bản đồ số 13; thửa số 8 đến điểm cuối tờ bản đồ số 28, thửa số 7).</t>
  </si>
  <si>
    <t>Cặp đường giao thông trên địa bàn xã (Điểm đầu ờ bản đồ số 02, thửa số 66 đến điểm cuối tờ bản đồ số 4, thửa số 742)</t>
  </si>
  <si>
    <t>Chuyển mục đích từ đất trồng lúa, đất trồng cây lâu năm, đất nuôi trồng thủy sang đất ở nông thôn</t>
  </si>
  <si>
    <t>Cặp đường giao thông trên địa bàn xã (điểm đầu tờ bản đồ số 8, thửa số 699 đến điểm cuối TBĐ số 13, thửa số 10)</t>
  </si>
  <si>
    <t>Cặp đường giao thông trên địa bàn xã (điểm đầu tờ bản đồ số 129, thửa số 58 đến điểm cuối tờ bản đồ số 03, thửa số 32)</t>
  </si>
  <si>
    <t>Phần thửa 1340, tờ bản đồ số 3</t>
  </si>
  <si>
    <t>Thửa đất số 1337; tờ bản đồ số 03; thửa số 609; 381, tờ BĐ số 06;</t>
  </si>
  <si>
    <t>Cặp đường giao thông trên địa bàn xã (điểm đầu tờ bản đồ số 19, thửa số 28 đến điểm cuối TBĐ số 36, thửa số 53</t>
  </si>
  <si>
    <t>Cặp đường giao thông trên địa bàn xã (điểm đầu tờ bản đồ số 88, thửa số 54 đến điểm cuối TBĐ số 14, thửa số 02)</t>
  </si>
  <si>
    <t>Phần thửa 54, tờ bản đồ số 10; phần thửa 68, tờ bản đồ số 3</t>
  </si>
  <si>
    <t>Cặp đường giao thông trên địa bàn xã (điểm đầu tờ bản đồ số 62; thửa số 60, thửa 52 đến điểm cuối TBĐ số 41, thửa số 45)</t>
  </si>
  <si>
    <t>Quyết định số 264/QĐ-UBND-NĐ</t>
  </si>
  <si>
    <t>thửa 326,327,1069, 322,1070, 325,401, 1495 tờ BD số 5 ….</t>
  </si>
  <si>
    <t>Điều chỉnh diện tích và vị trí chuyển mục đích đất trồng lúa sang đất nuôi trồng thủy sản</t>
  </si>
  <si>
    <t>Thửa số 13, 14, tờ bản đồ số 01; thửa số 575, tờ bản đồ số 7.</t>
  </si>
  <si>
    <t>233/QĐ-UBND-NĐ ngày 12/9/2021 của UBND tinh phê duyệt Kế hoạch sử dụng đất bổ sung năm 2021, diện tích 7,08 ha nay điều chỉnh thành 2,97 ha giảm 4,11 ha. Lý do điều chỉnh quy hoạch</t>
  </si>
  <si>
    <t>Đang thực hiện Đề nghị 
chuyển tiếp 2023</t>
  </si>
  <si>
    <t>Hủy bỏ do không thực hiện</t>
  </si>
  <si>
    <t>Thửa số 4, tờ bản đồ số 68</t>
  </si>
  <si>
    <t>Mở rộng Tòa án nhân dân Huyện</t>
  </si>
  <si>
    <t>ĐẤT DO NHÀ NƯỚC GIAO, CHO THUÊ, ĐẤU GIÁ</t>
  </si>
  <si>
    <t>thửa 44,tờ 38</t>
  </si>
  <si>
    <t>thửa 4,tờ 68</t>
  </si>
  <si>
    <t>một phần thửa số 1034 tờ bản đồ số 2</t>
  </si>
  <si>
    <t>Chuyển mục đích từ đất trồng lúa sang đất thương mại - dịch vụ</t>
  </si>
  <si>
    <t>Chuyển mục đích sang đất ở</t>
  </si>
  <si>
    <t xml:space="preserve"> Phạm Văn Chất</t>
  </si>
  <si>
    <t xml:space="preserve"> Phạm Thị Mai</t>
  </si>
  <si>
    <t xml:space="preserve"> Trần Văn Tấn Cường</t>
  </si>
  <si>
    <t>Lâm Quang Hùng</t>
  </si>
  <si>
    <t xml:space="preserve"> Trần Văn Bích</t>
  </si>
  <si>
    <t xml:space="preserve"> Nguyễn Thị Trinh</t>
  </si>
  <si>
    <t xml:space="preserve"> Trần Thị Lan</t>
  </si>
  <si>
    <t>Thửa đất số 82, Tờ bản đồ số 32; Thửa đất số 1,8, Tờ bản đồ số 4; Thửa đất số 1,7, Tờ bản đồ số 1</t>
  </si>
  <si>
    <t>Thửa đất số 4595, phần thửa 1337; tờ bản đồ số 03; thửa 2671, 2672, tờ BĐ số 01; Một phần thửa 17, tờ 80</t>
  </si>
  <si>
    <t>thửa 6, tờ bản đồ số 51</t>
  </si>
  <si>
    <t>Chuyển mục đích từ đất ở nông thôn sang đất thương mại - dịch vụ</t>
  </si>
  <si>
    <t>thửa 1273,1281 tờ bản đồ số 4</t>
  </si>
  <si>
    <t>thửa 77, tờ bản đồ số 51</t>
  </si>
  <si>
    <t>Cho thuê đất SKC (Công ty TNHH ADC)</t>
  </si>
  <si>
    <t>tiếp giáp thửa đất số 2978, tờ bản đồ số 4</t>
  </si>
  <si>
    <t>Nhờ anh xác định bản đồ</t>
  </si>
  <si>
    <t>SKX</t>
  </si>
  <si>
    <t>thửa đất 28,37,38 và 466/33 tờ bản đồ số 6; 1 phần thửa 58 tờ bản đồ số 6</t>
  </si>
  <si>
    <t>Xây dựng nhà máy chế biến nông, thủy sản</t>
  </si>
  <si>
    <t>Thửa 899 tờ bản đồ số 8</t>
  </si>
  <si>
    <t>Chuyển mục đích đất khai thác vật liệu san lấp</t>
  </si>
  <si>
    <t xml:space="preserve">Chuyển mục đích trồng lúa nước sang đất thương mại dịch vụ   </t>
  </si>
  <si>
    <t>Nhà hàng tiệc cưới Thu Hạnh</t>
  </si>
  <si>
    <t>Chuyển mục đích đất trồng lúa nước  sang đất cơ sở sản xuất phi nông nghiệp</t>
  </si>
  <si>
    <t>Bổ sung năm 2022 (Nghị quyết số 04/NQ-HĐND ngày 24 tháng 3 năm 2022 của Hội đồng nhân dân Tỉnh)</t>
  </si>
  <si>
    <t>Nghị quyết số  50 /NQ-HĐND ngày  9 tháng 12  năm 2022 của Hội đồng nhân dân tỉnh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</si>
</sst>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1" formatCode="_(* #,##0_);_(* \(#,##0\);_(* &quot;-&quot;_);_(@_)"/>
    <numFmt numFmtId="43" formatCode="_(* #,##0.00_);_(* \(#,##0.00\);_(* &quot;-&quot;??_);_(@_)"/>
    <numFmt numFmtId="164" formatCode="\(#\)"/>
    <numFmt numFmtId="165" formatCode="_(* #,##0.0_);_(* \(#,##0.0\);_(* &quot;-&quot;??_);_(@_)"/>
    <numFmt numFmtId="166" formatCode="_(* #,##0_);_(* \(#,##0\);_(* &quot;-&quot;??_);_(@_)"/>
    <numFmt numFmtId="167" formatCode="0_);\(0\)"/>
    <numFmt numFmtId="168" formatCode="#,##0.0000"/>
    <numFmt numFmtId="169" formatCode="#,##0.000"/>
    <numFmt numFmtId="170" formatCode="#,##0.00\ &quot;₫&quot;"/>
    <numFmt numFmtId="171" formatCode="_-* #,##0.00\ _V_N_Đ_-;\-* #,##0.00\ _V_N_Đ_-;_-* &quot;-&quot;??\ _V_N_Đ_-;_-@_-"/>
    <numFmt numFmtId="172" formatCode="_-* #,##0\ _V_N_Đ_-;\-* #,##0\ _V_N_Đ_-;_-* &quot;-&quot;\ _V_N_Đ_-;_-@_-"/>
    <numFmt numFmtId="173" formatCode="0.0000"/>
  </numFmts>
  <fonts count="39" x14ac:knownFonts="1">
    <font>
      <sz val="11"/>
      <color theme="1"/>
      <name val="Calibri"/>
      <family val="2"/>
      <scheme val="minor"/>
    </font>
    <font>
      <sz val="12"/>
      <color theme="1"/>
      <name val="Times New Roman"/>
      <family val="2"/>
      <charset val="163"/>
    </font>
    <font>
      <b/>
      <sz val="14"/>
      <name val="Times New Roman"/>
      <family val="1"/>
    </font>
    <font>
      <sz val="10"/>
      <name val="Arial"/>
      <family val="2"/>
    </font>
    <font>
      <sz val="11"/>
      <name val="Times New Roman"/>
      <family val="1"/>
    </font>
    <font>
      <b/>
      <sz val="11"/>
      <name val="Times New Roman"/>
      <family val="1"/>
    </font>
    <font>
      <sz val="12"/>
      <name val="Times New Roman"/>
      <family val="1"/>
    </font>
    <font>
      <sz val="11"/>
      <color indexed="8"/>
      <name val="Calibri"/>
      <family val="2"/>
    </font>
    <font>
      <sz val="10"/>
      <name val="Times New Roman"/>
      <family val="1"/>
    </font>
    <font>
      <sz val="10"/>
      <name val="VNI-Times"/>
    </font>
    <font>
      <sz val="11"/>
      <color theme="1"/>
      <name val="Calibri"/>
      <family val="2"/>
      <scheme val="minor"/>
    </font>
    <font>
      <i/>
      <sz val="11"/>
      <name val="Times New Roman"/>
      <family val="1"/>
    </font>
    <font>
      <b/>
      <i/>
      <sz val="11"/>
      <name val="Times New Roman"/>
      <family val="1"/>
    </font>
    <font>
      <sz val="12"/>
      <name val="VNI-Times"/>
    </font>
    <font>
      <b/>
      <i/>
      <sz val="11"/>
      <name val="Arial"/>
      <family val="2"/>
    </font>
    <font>
      <b/>
      <sz val="10"/>
      <name val="Times New Roman"/>
      <family val="1"/>
    </font>
    <font>
      <sz val="11"/>
      <color indexed="8"/>
      <name val="Arial"/>
      <family val="2"/>
    </font>
    <font>
      <sz val="14"/>
      <name val="Times New Roman"/>
      <family val="1"/>
    </font>
    <font>
      <sz val="11"/>
      <color rgb="FFFF0000"/>
      <name val="Times New Roman"/>
      <family val="1"/>
    </font>
    <font>
      <sz val="10"/>
      <name val="Times New Roman"/>
      <family val="1"/>
      <charset val="163"/>
    </font>
    <font>
      <b/>
      <sz val="10"/>
      <name val="Times New Roman"/>
      <family val="1"/>
      <charset val="163"/>
    </font>
    <font>
      <sz val="7"/>
      <name val="Times New Roman"/>
      <family val="1"/>
      <charset val="163"/>
    </font>
    <font>
      <sz val="10"/>
      <name val="Arial"/>
      <family val="2"/>
      <charset val="163"/>
    </font>
    <font>
      <b/>
      <sz val="11"/>
      <color rgb="FFFF0000"/>
      <name val="Times New Roman"/>
      <family val="1"/>
    </font>
    <font>
      <b/>
      <sz val="10"/>
      <name val="Arial"/>
      <family val="2"/>
    </font>
    <font>
      <sz val="10"/>
      <color rgb="FFFF0000"/>
      <name val="Times New Roman"/>
      <family val="1"/>
    </font>
    <font>
      <i/>
      <sz val="11"/>
      <color rgb="FFFF0000"/>
      <name val="Times New Roman"/>
      <family val="1"/>
    </font>
    <font>
      <sz val="11"/>
      <color theme="1"/>
      <name val="Times New Roman"/>
      <family val="1"/>
    </font>
    <font>
      <b/>
      <sz val="11"/>
      <color theme="1"/>
      <name val="Times New Roman"/>
      <family val="1"/>
    </font>
    <font>
      <sz val="10"/>
      <color rgb="FFFF0000"/>
      <name val="Times New Roman"/>
      <family val="1"/>
      <charset val="163"/>
    </font>
    <font>
      <b/>
      <sz val="10"/>
      <color rgb="FFFF0000"/>
      <name val="Times New Roman"/>
      <family val="1"/>
      <charset val="163"/>
    </font>
    <font>
      <b/>
      <sz val="10"/>
      <color rgb="FFFF0000"/>
      <name val="Times New Roman"/>
      <family val="1"/>
    </font>
    <font>
      <sz val="10"/>
      <color theme="1"/>
      <name val="Times New Roman"/>
      <family val="1"/>
      <charset val="163"/>
    </font>
    <font>
      <b/>
      <sz val="10"/>
      <color indexed="8"/>
      <name val="Times New Roman"/>
      <family val="1"/>
      <charset val="163"/>
    </font>
    <font>
      <sz val="7"/>
      <color rgb="FFFF0000"/>
      <name val="Times New Roman"/>
      <family val="1"/>
    </font>
    <font>
      <sz val="7"/>
      <name val="Times New Roman"/>
      <family val="1"/>
    </font>
    <font>
      <i/>
      <sz val="10"/>
      <name val="Times New Roman"/>
      <family val="1"/>
    </font>
    <font>
      <b/>
      <sz val="12"/>
      <name val="Times New Roman"/>
      <family val="1"/>
    </font>
    <font>
      <b/>
      <i/>
      <sz val="10"/>
      <name val="Times New Roman"/>
      <family val="1"/>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auto="1"/>
      </left>
      <right/>
      <top/>
      <bottom/>
      <diagonal/>
    </border>
    <border>
      <left style="thin">
        <color auto="1"/>
      </left>
      <right/>
      <top/>
      <bottom style="thin">
        <color auto="1"/>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s>
  <cellStyleXfs count="31">
    <xf numFmtId="0" fontId="0" fillId="0" borderId="0"/>
    <xf numFmtId="0" fontId="1" fillId="0" borderId="0"/>
    <xf numFmtId="43" fontId="3" fillId="0" borderId="0" applyFont="0" applyFill="0" applyBorder="0" applyAlignment="0" applyProtection="0"/>
    <xf numFmtId="0" fontId="6" fillId="0" borderId="0"/>
    <xf numFmtId="43" fontId="7" fillId="0" borderId="0" applyFont="0" applyFill="0" applyBorder="0" applyAlignment="0" applyProtection="0"/>
    <xf numFmtId="0" fontId="3" fillId="0" borderId="0"/>
    <xf numFmtId="0" fontId="3" fillId="0" borderId="0"/>
    <xf numFmtId="0" fontId="3" fillId="0" borderId="0"/>
    <xf numFmtId="0" fontId="9"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43" fontId="10" fillId="0" borderId="0" applyFont="0" applyFill="0" applyBorder="0" applyAlignment="0" applyProtection="0"/>
    <xf numFmtId="41" fontId="10" fillId="0" borderId="0" applyFont="0" applyFill="0" applyBorder="0" applyAlignment="0" applyProtection="0"/>
    <xf numFmtId="0" fontId="13" fillId="0" borderId="0"/>
    <xf numFmtId="171" fontId="10" fillId="0" borderId="0" applyFont="0" applyFill="0" applyBorder="0" applyAlignment="0" applyProtection="0"/>
    <xf numFmtId="171" fontId="3" fillId="0" borderId="0" applyFont="0" applyFill="0" applyBorder="0" applyAlignment="0" applyProtection="0"/>
    <xf numFmtId="0" fontId="1" fillId="0" borderId="0"/>
    <xf numFmtId="9" fontId="7" fillId="0" borderId="0" applyFont="0" applyFill="0" applyBorder="0" applyAlignment="0" applyProtection="0"/>
    <xf numFmtId="0" fontId="3" fillId="0" borderId="0"/>
    <xf numFmtId="0" fontId="16" fillId="0" borderId="0"/>
    <xf numFmtId="172" fontId="3" fillId="0" borderId="0" applyFont="0" applyFill="0" applyBorder="0" applyAlignment="0" applyProtection="0"/>
    <xf numFmtId="0" fontId="7" fillId="0" borderId="0"/>
    <xf numFmtId="0" fontId="3" fillId="0" borderId="0"/>
    <xf numFmtId="43" fontId="3" fillId="0" borderId="0" applyFont="0" applyFill="0" applyBorder="0" applyAlignment="0" applyProtection="0"/>
    <xf numFmtId="43" fontId="22" fillId="0" borderId="0" applyFont="0" applyFill="0" applyBorder="0" applyAlignment="0" applyProtection="0"/>
    <xf numFmtId="0" fontId="7" fillId="0" borderId="0"/>
    <xf numFmtId="0" fontId="22" fillId="0" borderId="0"/>
  </cellStyleXfs>
  <cellXfs count="435">
    <xf numFmtId="0" fontId="0" fillId="0" borderId="0" xfId="0"/>
    <xf numFmtId="43" fontId="4" fillId="2" borderId="6" xfId="2" applyFont="1" applyFill="1" applyBorder="1" applyAlignment="1">
      <alignment horizontal="center" vertical="center" wrapText="1"/>
    </xf>
    <xf numFmtId="43" fontId="4" fillId="2" borderId="5" xfId="2" applyFont="1" applyFill="1" applyBorder="1" applyAlignment="1">
      <alignment horizontal="center" vertical="center" wrapText="1"/>
    </xf>
    <xf numFmtId="0" fontId="4" fillId="2" borderId="5" xfId="0" applyFont="1" applyFill="1" applyBorder="1" applyAlignment="1">
      <alignment vertical="center" wrapText="1"/>
    </xf>
    <xf numFmtId="0" fontId="6" fillId="2" borderId="5" xfId="0" applyFont="1" applyFill="1" applyBorder="1" applyAlignment="1">
      <alignment horizontal="center" vertical="center" wrapText="1"/>
    </xf>
    <xf numFmtId="43" fontId="4" fillId="2" borderId="0" xfId="15" applyFont="1" applyFill="1" applyAlignment="1">
      <alignment horizontal="center" vertical="center" wrapText="1"/>
    </xf>
    <xf numFmtId="43" fontId="5" fillId="2" borderId="0" xfId="15" applyFont="1" applyFill="1" applyAlignment="1">
      <alignment horizontal="right" vertical="center" wrapText="1"/>
    </xf>
    <xf numFmtId="43" fontId="4" fillId="2" borderId="0" xfId="15" applyFont="1" applyFill="1" applyAlignment="1">
      <alignment horizontal="left" vertical="center" wrapText="1"/>
    </xf>
    <xf numFmtId="0" fontId="4" fillId="2" borderId="0" xfId="15" applyNumberFormat="1" applyFont="1" applyFill="1" applyAlignment="1">
      <alignment horizontal="center" vertical="center" wrapText="1"/>
    </xf>
    <xf numFmtId="0" fontId="4" fillId="2" borderId="0" xfId="0" applyFont="1" applyFill="1" applyAlignment="1">
      <alignment horizontal="center" vertical="center" wrapText="1"/>
    </xf>
    <xf numFmtId="0" fontId="4" fillId="2" borderId="0" xfId="0" applyFont="1" applyFill="1" applyAlignment="1">
      <alignment vertical="center" wrapText="1"/>
    </xf>
    <xf numFmtId="43" fontId="5" fillId="2" borderId="0" xfId="15" applyFont="1" applyFill="1" applyBorder="1" applyAlignment="1">
      <alignment horizontal="center" vertical="center" wrapText="1"/>
    </xf>
    <xf numFmtId="43" fontId="5" fillId="2" borderId="0" xfId="15" applyFont="1" applyFill="1" applyBorder="1" applyAlignment="1">
      <alignment horizontal="right" vertical="center" wrapText="1"/>
    </xf>
    <xf numFmtId="43" fontId="5" fillId="2" borderId="0" xfId="15" applyFont="1" applyFill="1" applyBorder="1" applyAlignment="1">
      <alignment horizontal="left" vertical="center" wrapText="1"/>
    </xf>
    <xf numFmtId="43" fontId="5" fillId="2" borderId="4" xfId="9" applyFont="1" applyFill="1" applyBorder="1" applyAlignment="1">
      <alignment horizontal="center" vertical="center" wrapText="1"/>
    </xf>
    <xf numFmtId="43" fontId="5" fillId="2" borderId="4" xfId="9" applyFont="1" applyFill="1" applyBorder="1" applyAlignment="1">
      <alignment horizontal="center" wrapText="1"/>
    </xf>
    <xf numFmtId="166" fontId="11" fillId="2" borderId="4" xfId="9" applyNumberFormat="1" applyFont="1" applyFill="1" applyBorder="1" applyAlignment="1">
      <alignment vertical="center" wrapText="1"/>
    </xf>
    <xf numFmtId="0" fontId="5" fillId="2" borderId="6" xfId="0" applyFont="1" applyFill="1" applyBorder="1" applyAlignment="1">
      <alignment horizontal="center" vertical="center" wrapText="1"/>
    </xf>
    <xf numFmtId="4" fontId="5" fillId="2" borderId="6" xfId="15" applyNumberFormat="1" applyFont="1" applyFill="1" applyBorder="1" applyAlignment="1">
      <alignment horizontal="center" vertical="center" wrapText="1"/>
    </xf>
    <xf numFmtId="4" fontId="5" fillId="2" borderId="6" xfId="16" applyNumberFormat="1" applyFont="1" applyFill="1" applyBorder="1" applyAlignment="1">
      <alignment horizontal="center" vertical="center" wrapText="1"/>
    </xf>
    <xf numFmtId="4" fontId="4" fillId="2" borderId="6" xfId="2" applyNumberFormat="1" applyFont="1" applyFill="1" applyBorder="1" applyAlignment="1">
      <alignment horizontal="center" vertical="center" wrapText="1"/>
    </xf>
    <xf numFmtId="0" fontId="4" fillId="2" borderId="6" xfId="0" applyFont="1" applyFill="1" applyBorder="1" applyAlignment="1">
      <alignment horizontal="center" wrapText="1"/>
    </xf>
    <xf numFmtId="0" fontId="4" fillId="2" borderId="6" xfId="0" applyFont="1" applyFill="1" applyBorder="1" applyAlignment="1">
      <alignment wrapText="1"/>
    </xf>
    <xf numFmtId="43" fontId="5" fillId="2" borderId="5" xfId="15" applyFont="1" applyFill="1" applyBorder="1" applyAlignment="1">
      <alignment horizontal="center" vertical="center" wrapText="1"/>
    </xf>
    <xf numFmtId="43" fontId="5" fillId="2" borderId="5" xfId="15" applyFont="1" applyFill="1" applyBorder="1" applyAlignment="1">
      <alignment vertical="center" wrapText="1"/>
    </xf>
    <xf numFmtId="0" fontId="5" fillId="2" borderId="5" xfId="0" applyFont="1" applyFill="1" applyBorder="1" applyAlignment="1">
      <alignment horizontal="center" vertical="center" wrapText="1"/>
    </xf>
    <xf numFmtId="4" fontId="5" fillId="2" borderId="5" xfId="15" applyNumberFormat="1" applyFont="1" applyFill="1" applyBorder="1" applyAlignment="1">
      <alignment horizontal="center" vertical="center" wrapText="1"/>
    </xf>
    <xf numFmtId="4" fontId="5" fillId="2" borderId="5" xfId="16" applyNumberFormat="1" applyFont="1" applyFill="1" applyBorder="1" applyAlignment="1">
      <alignment horizontal="center" vertical="center" wrapText="1"/>
    </xf>
    <xf numFmtId="4" fontId="4" fillId="2" borderId="5" xfId="2" applyNumberFormat="1" applyFont="1" applyFill="1" applyBorder="1" applyAlignment="1">
      <alignment horizontal="center" vertical="center" wrapText="1"/>
    </xf>
    <xf numFmtId="0" fontId="4" fillId="2" borderId="5" xfId="0" applyFont="1" applyFill="1" applyBorder="1" applyAlignment="1">
      <alignment horizontal="center" wrapText="1"/>
    </xf>
    <xf numFmtId="0" fontId="4" fillId="2" borderId="5" xfId="0" applyFont="1" applyFill="1" applyBorder="1" applyAlignment="1">
      <alignment wrapText="1"/>
    </xf>
    <xf numFmtId="0" fontId="5" fillId="2" borderId="5" xfId="0" applyFont="1" applyFill="1" applyBorder="1" applyAlignment="1">
      <alignment vertical="center" wrapText="1"/>
    </xf>
    <xf numFmtId="41" fontId="4" fillId="2" borderId="5" xfId="16" applyFont="1" applyFill="1" applyBorder="1" applyAlignment="1">
      <alignment horizontal="center" vertical="center" wrapText="1"/>
    </xf>
    <xf numFmtId="4" fontId="4" fillId="2" borderId="5" xfId="16" applyNumberFormat="1" applyFont="1" applyFill="1" applyBorder="1" applyAlignment="1">
      <alignment horizontal="center" vertical="center" wrapText="1"/>
    </xf>
    <xf numFmtId="0" fontId="12" fillId="2" borderId="5" xfId="0" applyFont="1" applyFill="1" applyBorder="1" applyAlignment="1">
      <alignment horizontal="center" vertical="center" wrapText="1"/>
    </xf>
    <xf numFmtId="0" fontId="5" fillId="2" borderId="5" xfId="0" applyFont="1" applyFill="1" applyBorder="1" applyAlignment="1">
      <alignment horizontal="justify" vertical="center" wrapText="1"/>
    </xf>
    <xf numFmtId="4" fontId="12" fillId="2" borderId="5" xfId="0" applyNumberFormat="1" applyFont="1" applyFill="1" applyBorder="1" applyAlignment="1">
      <alignment horizontal="center" vertical="center" wrapText="1"/>
    </xf>
    <xf numFmtId="167" fontId="11" fillId="2" borderId="5" xfId="0" applyNumberFormat="1" applyFont="1" applyFill="1" applyBorder="1" applyAlignment="1">
      <alignment horizontal="center" vertical="center" wrapText="1"/>
    </xf>
    <xf numFmtId="0" fontId="4" fillId="2" borderId="5" xfId="0" applyFont="1" applyFill="1" applyBorder="1" applyAlignment="1">
      <alignment horizontal="justify" vertical="center" wrapText="1"/>
    </xf>
    <xf numFmtId="43" fontId="4" fillId="2" borderId="5" xfId="10" applyFont="1" applyFill="1" applyBorder="1" applyAlignment="1">
      <alignment horizontal="center" vertical="center" wrapText="1"/>
    </xf>
    <xf numFmtId="4" fontId="5" fillId="2" borderId="5" xfId="0" applyNumberFormat="1" applyFont="1" applyFill="1" applyBorder="1" applyAlignment="1">
      <alignment horizontal="center" vertical="center" wrapText="1"/>
    </xf>
    <xf numFmtId="43" fontId="5" fillId="2" borderId="5" xfId="15" applyFont="1" applyFill="1" applyBorder="1" applyAlignment="1">
      <alignment horizontal="right" vertical="center" wrapText="1"/>
    </xf>
    <xf numFmtId="4" fontId="4" fillId="2" borderId="5" xfId="11" applyNumberFormat="1" applyFont="1" applyFill="1" applyBorder="1" applyAlignment="1">
      <alignment horizontal="center" vertical="center" wrapText="1"/>
    </xf>
    <xf numFmtId="43" fontId="4" fillId="2" borderId="5" xfId="15" applyFont="1" applyFill="1" applyBorder="1" applyAlignment="1">
      <alignment horizontal="center" vertical="center" wrapText="1"/>
    </xf>
    <xf numFmtId="0" fontId="5" fillId="2" borderId="5" xfId="7" applyFont="1" applyFill="1" applyBorder="1" applyAlignment="1">
      <alignment horizontal="left" vertical="center" wrapText="1"/>
    </xf>
    <xf numFmtId="4" fontId="4" fillId="2" borderId="5" xfId="12" applyNumberFormat="1" applyFont="1" applyFill="1" applyBorder="1" applyAlignment="1">
      <alignment horizontal="center" vertical="center" wrapText="1"/>
    </xf>
    <xf numFmtId="2" fontId="4" fillId="2" borderId="5" xfId="17" applyNumberFormat="1" applyFont="1" applyFill="1" applyBorder="1" applyAlignment="1">
      <alignment horizontal="left" vertical="center" wrapText="1"/>
    </xf>
    <xf numFmtId="0" fontId="4" fillId="2" borderId="5" xfId="7" applyFont="1" applyFill="1" applyBorder="1" applyAlignment="1">
      <alignment horizontal="left" vertical="center" wrapText="1"/>
    </xf>
    <xf numFmtId="4" fontId="11" fillId="2" borderId="5" xfId="11" applyNumberFormat="1" applyFont="1" applyFill="1" applyBorder="1" applyAlignment="1">
      <alignment horizontal="center" vertical="center" wrapText="1"/>
    </xf>
    <xf numFmtId="0" fontId="4" fillId="2" borderId="5" xfId="0" applyFont="1" applyFill="1" applyBorder="1" applyAlignment="1">
      <alignment horizontal="left" vertical="center" wrapText="1"/>
    </xf>
    <xf numFmtId="43" fontId="4" fillId="2" borderId="5" xfId="15" applyFont="1" applyFill="1" applyBorder="1" applyAlignment="1">
      <alignment vertical="center" wrapText="1"/>
    </xf>
    <xf numFmtId="49" fontId="4" fillId="2" borderId="5" xfId="0" applyNumberFormat="1" applyFont="1" applyFill="1" applyBorder="1" applyAlignment="1">
      <alignment horizontal="center" vertical="center" wrapText="1"/>
    </xf>
    <xf numFmtId="43" fontId="14" fillId="2" borderId="5" xfId="15" applyFont="1" applyFill="1" applyBorder="1" applyAlignment="1">
      <alignment vertical="center" wrapText="1"/>
    </xf>
    <xf numFmtId="43" fontId="4" fillId="2" borderId="5" xfId="13" applyFont="1" applyFill="1" applyBorder="1" applyAlignment="1">
      <alignment horizontal="center" vertical="center" wrapText="1"/>
    </xf>
    <xf numFmtId="2" fontId="5" fillId="2" borderId="5" xfId="0" applyNumberFormat="1" applyFont="1" applyFill="1" applyBorder="1" applyAlignment="1">
      <alignment horizontal="center" vertical="center" wrapText="1"/>
    </xf>
    <xf numFmtId="43" fontId="4" fillId="2" borderId="5" xfId="12" applyFont="1" applyFill="1" applyBorder="1" applyAlignment="1">
      <alignment horizontal="center" vertical="center" wrapText="1"/>
    </xf>
    <xf numFmtId="0" fontId="5" fillId="2" borderId="5" xfId="0" applyFont="1" applyFill="1" applyBorder="1" applyAlignment="1">
      <alignment horizontal="left" vertical="center" wrapText="1"/>
    </xf>
    <xf numFmtId="0" fontId="12" fillId="2" borderId="5" xfId="0" applyFont="1" applyFill="1" applyBorder="1" applyAlignment="1">
      <alignment vertical="center" wrapText="1"/>
    </xf>
    <xf numFmtId="0" fontId="12" fillId="2" borderId="5" xfId="0" applyFont="1" applyFill="1" applyBorder="1" applyAlignment="1">
      <alignment horizontal="justify" vertical="center" wrapText="1"/>
    </xf>
    <xf numFmtId="4" fontId="12" fillId="2" borderId="5" xfId="9" applyNumberFormat="1" applyFont="1" applyFill="1" applyBorder="1" applyAlignment="1">
      <alignment horizontal="center" vertical="center" wrapText="1"/>
    </xf>
    <xf numFmtId="4" fontId="11" fillId="2" borderId="5" xfId="9" applyNumberFormat="1" applyFont="1" applyFill="1" applyBorder="1" applyAlignment="1">
      <alignment horizontal="center" vertical="center" wrapText="1"/>
    </xf>
    <xf numFmtId="165" fontId="12" fillId="2" borderId="5" xfId="9" applyNumberFormat="1" applyFont="1" applyFill="1" applyBorder="1" applyAlignment="1">
      <alignment horizontal="center" vertical="center" wrapText="1"/>
    </xf>
    <xf numFmtId="0" fontId="4" fillId="2" borderId="5" xfId="7" applyFont="1" applyFill="1" applyBorder="1" applyAlignment="1">
      <alignment horizontal="center" vertical="center" wrapText="1"/>
    </xf>
    <xf numFmtId="0" fontId="4" fillId="2" borderId="5" xfId="7" applyFont="1" applyFill="1" applyBorder="1" applyAlignment="1">
      <alignment vertical="center" wrapText="1"/>
    </xf>
    <xf numFmtId="4" fontId="4" fillId="2" borderId="5" xfId="0" applyNumberFormat="1" applyFont="1" applyFill="1" applyBorder="1" applyAlignment="1">
      <alignment vertical="center" wrapText="1"/>
    </xf>
    <xf numFmtId="4" fontId="5" fillId="2" borderId="5" xfId="9" applyNumberFormat="1" applyFont="1" applyFill="1" applyBorder="1" applyAlignment="1">
      <alignment horizontal="center" vertical="center" wrapText="1"/>
    </xf>
    <xf numFmtId="4" fontId="4" fillId="2" borderId="5" xfId="9" applyNumberFormat="1" applyFont="1" applyFill="1" applyBorder="1" applyAlignment="1">
      <alignment horizontal="center" vertical="center" wrapText="1"/>
    </xf>
    <xf numFmtId="43" fontId="5" fillId="2" borderId="5" xfId="9" applyFont="1" applyFill="1" applyBorder="1" applyAlignment="1">
      <alignment horizontal="center" vertical="center" wrapText="1"/>
    </xf>
    <xf numFmtId="2" fontId="4" fillId="2" borderId="5" xfId="0" applyNumberFormat="1" applyFont="1" applyFill="1" applyBorder="1" applyAlignment="1">
      <alignment horizontal="center" vertical="center" wrapText="1"/>
    </xf>
    <xf numFmtId="43" fontId="12" fillId="2" borderId="5" xfId="9" applyFont="1" applyFill="1" applyBorder="1" applyAlignment="1">
      <alignment horizontal="center" vertical="center" wrapText="1"/>
    </xf>
    <xf numFmtId="43" fontId="4" fillId="2" borderId="5" xfId="0" applyNumberFormat="1" applyFont="1" applyFill="1" applyBorder="1" applyAlignment="1">
      <alignment horizontal="center" vertical="center" wrapText="1"/>
    </xf>
    <xf numFmtId="4" fontId="4" fillId="2" borderId="5" xfId="12" applyNumberFormat="1" applyFont="1" applyFill="1" applyBorder="1" applyAlignment="1">
      <alignment vertical="center" wrapText="1"/>
    </xf>
    <xf numFmtId="0" fontId="4" fillId="2" borderId="5" xfId="14" applyFont="1" applyFill="1" applyBorder="1" applyAlignment="1">
      <alignment horizontal="left" vertical="center" wrapText="1"/>
    </xf>
    <xf numFmtId="168" fontId="5" fillId="2" borderId="5" xfId="0" applyNumberFormat="1" applyFont="1" applyFill="1" applyBorder="1" applyAlignment="1">
      <alignment horizontal="center" vertical="center" wrapText="1"/>
    </xf>
    <xf numFmtId="168" fontId="5" fillId="2" borderId="5" xfId="15" applyNumberFormat="1" applyFont="1" applyFill="1" applyBorder="1" applyAlignment="1">
      <alignment horizontal="center" vertical="center" wrapText="1"/>
    </xf>
    <xf numFmtId="169" fontId="5" fillId="2" borderId="5" xfId="0" applyNumberFormat="1" applyFont="1" applyFill="1" applyBorder="1" applyAlignment="1">
      <alignment horizontal="center" vertical="center" wrapText="1"/>
    </xf>
    <xf numFmtId="169" fontId="5" fillId="2" borderId="5" xfId="15" applyNumberFormat="1" applyFont="1" applyFill="1" applyBorder="1" applyAlignment="1">
      <alignment horizontal="center" vertical="center" wrapText="1"/>
    </xf>
    <xf numFmtId="0" fontId="5" fillId="2" borderId="5" xfId="7" applyFont="1" applyFill="1" applyBorder="1" applyAlignment="1">
      <alignment vertical="center" wrapText="1"/>
    </xf>
    <xf numFmtId="0" fontId="4" fillId="2" borderId="7" xfId="0" applyFont="1" applyFill="1" applyBorder="1" applyAlignment="1">
      <alignment horizontal="center" vertical="center" wrapText="1"/>
    </xf>
    <xf numFmtId="0" fontId="4" fillId="2" borderId="7" xfId="0" applyFont="1" applyFill="1" applyBorder="1" applyAlignment="1">
      <alignment vertical="center" wrapText="1"/>
    </xf>
    <xf numFmtId="4" fontId="4" fillId="2" borderId="5" xfId="0" applyNumberFormat="1" applyFont="1" applyFill="1" applyBorder="1" applyAlignment="1">
      <alignment horizontal="center" wrapText="1"/>
    </xf>
    <xf numFmtId="4" fontId="4" fillId="2" borderId="5" xfId="0" applyNumberFormat="1" applyFont="1" applyFill="1" applyBorder="1" applyAlignment="1">
      <alignment wrapText="1"/>
    </xf>
    <xf numFmtId="167" fontId="4" fillId="2" borderId="5" xfId="0" applyNumberFormat="1" applyFont="1" applyFill="1" applyBorder="1" applyAlignment="1">
      <alignment horizontal="center" vertical="center" wrapText="1"/>
    </xf>
    <xf numFmtId="167" fontId="8" fillId="2" borderId="5" xfId="0" applyNumberFormat="1" applyFont="1" applyFill="1" applyBorder="1" applyAlignment="1">
      <alignment horizontal="center" vertical="center" wrapText="1"/>
    </xf>
    <xf numFmtId="43" fontId="4" fillId="2" borderId="5" xfId="15" applyFont="1" applyFill="1" applyBorder="1" applyAlignment="1">
      <alignment horizontal="right" vertical="center" wrapText="1"/>
    </xf>
    <xf numFmtId="4" fontId="4" fillId="2" borderId="5" xfId="15" applyNumberFormat="1" applyFont="1" applyFill="1" applyBorder="1" applyAlignment="1">
      <alignment horizontal="center" vertical="center" wrapText="1"/>
    </xf>
    <xf numFmtId="165" fontId="4" fillId="2" borderId="5" xfId="9" applyNumberFormat="1" applyFont="1" applyFill="1" applyBorder="1" applyAlignment="1">
      <alignment horizontal="center" vertical="center" wrapText="1"/>
    </xf>
    <xf numFmtId="3" fontId="8" fillId="2" borderId="5" xfId="0" applyNumberFormat="1" applyFont="1" applyFill="1" applyBorder="1" applyAlignment="1">
      <alignment horizontal="center" vertical="center" wrapText="1"/>
    </xf>
    <xf numFmtId="4" fontId="8" fillId="2" borderId="5" xfId="0" applyNumberFormat="1" applyFont="1" applyFill="1" applyBorder="1" applyAlignment="1">
      <alignment vertical="center" wrapText="1"/>
    </xf>
    <xf numFmtId="4" fontId="8" fillId="2" borderId="5" xfId="0" applyNumberFormat="1" applyFont="1" applyFill="1" applyBorder="1" applyAlignment="1">
      <alignment horizontal="center" vertical="center" wrapText="1"/>
    </xf>
    <xf numFmtId="4" fontId="15" fillId="2" borderId="5" xfId="0" applyNumberFormat="1" applyFont="1" applyFill="1" applyBorder="1" applyAlignment="1">
      <alignment horizontal="center" vertical="center" wrapText="1"/>
    </xf>
    <xf numFmtId="0" fontId="8" fillId="2" borderId="5" xfId="0" applyFont="1" applyFill="1" applyBorder="1" applyAlignment="1">
      <alignment vertical="center" wrapText="1"/>
    </xf>
    <xf numFmtId="0" fontId="5" fillId="2" borderId="5" xfId="0" applyFont="1" applyFill="1" applyBorder="1" applyAlignment="1">
      <alignment horizontal="right" vertical="center" wrapText="1"/>
    </xf>
    <xf numFmtId="0" fontId="5" fillId="2" borderId="5" xfId="0" applyFont="1" applyFill="1" applyBorder="1" applyAlignment="1">
      <alignment wrapText="1"/>
    </xf>
    <xf numFmtId="4" fontId="5" fillId="2" borderId="5" xfId="0" applyNumberFormat="1" applyFont="1" applyFill="1" applyBorder="1" applyAlignment="1">
      <alignment vertical="center" wrapText="1"/>
    </xf>
    <xf numFmtId="4" fontId="5" fillId="2" borderId="5" xfId="0" applyNumberFormat="1" applyFont="1" applyFill="1" applyBorder="1" applyAlignment="1">
      <alignment horizontal="right" vertical="center" wrapText="1"/>
    </xf>
    <xf numFmtId="4" fontId="5" fillId="2" borderId="7" xfId="0" applyNumberFormat="1" applyFont="1" applyFill="1" applyBorder="1" applyAlignment="1">
      <alignment horizontal="right" vertical="center" wrapText="1"/>
    </xf>
    <xf numFmtId="0" fontId="4" fillId="2" borderId="7" xfId="0" applyFont="1" applyFill="1" applyBorder="1" applyAlignment="1">
      <alignment horizontal="left" vertical="center" wrapText="1"/>
    </xf>
    <xf numFmtId="0" fontId="5" fillId="2" borderId="0" xfId="0" applyFont="1" applyFill="1" applyAlignment="1">
      <alignment horizontal="right" vertical="center" wrapText="1"/>
    </xf>
    <xf numFmtId="0" fontId="4" fillId="2" borderId="0" xfId="0" applyFont="1" applyFill="1" applyAlignment="1">
      <alignment horizontal="left" vertical="center" wrapText="1"/>
    </xf>
    <xf numFmtId="170" fontId="4" fillId="2" borderId="5" xfId="0" applyNumberFormat="1" applyFont="1" applyFill="1" applyBorder="1" applyAlignment="1">
      <alignment horizontal="center" vertical="center" wrapText="1"/>
    </xf>
    <xf numFmtId="164" fontId="17" fillId="2" borderId="8" xfId="1" applyNumberFormat="1" applyFont="1" applyFill="1" applyBorder="1" applyAlignment="1">
      <alignment horizontal="center" vertical="center" wrapText="1"/>
    </xf>
    <xf numFmtId="0" fontId="4" fillId="2" borderId="5" xfId="0" applyFont="1" applyFill="1" applyBorder="1" applyAlignment="1">
      <alignment vertical="center" wrapText="1" readingOrder="1"/>
    </xf>
    <xf numFmtId="43" fontId="5" fillId="2" borderId="6" xfId="15" applyFont="1" applyFill="1" applyBorder="1" applyAlignment="1">
      <alignment vertical="center" wrapText="1"/>
    </xf>
    <xf numFmtId="4" fontId="5" fillId="2" borderId="4" xfId="15" applyNumberFormat="1" applyFont="1" applyFill="1" applyBorder="1" applyAlignment="1">
      <alignment horizontal="center" vertical="center" wrapText="1"/>
    </xf>
    <xf numFmtId="4" fontId="5" fillId="2" borderId="4" xfId="16" applyNumberFormat="1" applyFont="1" applyFill="1" applyBorder="1" applyAlignment="1">
      <alignment horizontal="center" vertical="center" wrapText="1"/>
    </xf>
    <xf numFmtId="4" fontId="4" fillId="2" borderId="4" xfId="2" applyNumberFormat="1" applyFont="1" applyFill="1" applyBorder="1" applyAlignment="1">
      <alignment horizontal="center" vertical="center" wrapText="1"/>
    </xf>
    <xf numFmtId="43" fontId="4" fillId="2" borderId="4" xfId="2" applyFont="1" applyFill="1" applyBorder="1" applyAlignment="1">
      <alignment horizontal="center" vertical="center" wrapText="1"/>
    </xf>
    <xf numFmtId="0" fontId="4" fillId="2" borderId="4" xfId="0" applyFont="1" applyFill="1" applyBorder="1" applyAlignment="1">
      <alignment horizontal="center" wrapText="1"/>
    </xf>
    <xf numFmtId="0" fontId="4" fillId="2" borderId="4" xfId="0" applyFont="1" applyFill="1" applyBorder="1" applyAlignment="1">
      <alignment wrapText="1"/>
    </xf>
    <xf numFmtId="43" fontId="5" fillId="2" borderId="6" xfId="15" applyFont="1" applyFill="1" applyBorder="1" applyAlignment="1">
      <alignment horizontal="center" vertical="center" wrapText="1"/>
    </xf>
    <xf numFmtId="0" fontId="5" fillId="2" borderId="4" xfId="0" applyFont="1" applyFill="1" applyBorder="1" applyAlignment="1">
      <alignment horizontal="center" vertical="center" wrapText="1"/>
    </xf>
    <xf numFmtId="43" fontId="2" fillId="2" borderId="0" xfId="15" applyFont="1" applyFill="1" applyBorder="1" applyAlignment="1">
      <alignment horizontal="center" vertical="center" wrapText="1"/>
    </xf>
    <xf numFmtId="4" fontId="4" fillId="2" borderId="5" xfId="0" applyNumberFormat="1"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0" xfId="0" applyFont="1" applyFill="1" applyAlignment="1">
      <alignment wrapText="1"/>
    </xf>
    <xf numFmtId="0" fontId="4" fillId="2" borderId="5" xfId="8" applyFont="1" applyFill="1" applyBorder="1" applyAlignment="1">
      <alignment horizontal="left" vertical="center" wrapText="1"/>
    </xf>
    <xf numFmtId="0" fontId="12" fillId="2" borderId="0" xfId="0" applyFont="1" applyFill="1" applyAlignment="1">
      <alignment vertical="center" wrapText="1"/>
    </xf>
    <xf numFmtId="4" fontId="4" fillId="2" borderId="0" xfId="0" applyNumberFormat="1" applyFont="1" applyFill="1" applyAlignment="1">
      <alignment wrapText="1"/>
    </xf>
    <xf numFmtId="4" fontId="8" fillId="0" borderId="0" xfId="0" applyNumberFormat="1" applyFont="1" applyAlignment="1">
      <alignment horizontal="center" vertical="center" wrapText="1"/>
    </xf>
    <xf numFmtId="0" fontId="8" fillId="0" borderId="0" xfId="0" applyFont="1" applyAlignment="1">
      <alignment horizontal="center" vertical="center" wrapText="1"/>
    </xf>
    <xf numFmtId="4" fontId="15" fillId="0" borderId="0" xfId="0" applyNumberFormat="1" applyFont="1" applyAlignment="1">
      <alignment horizontal="center" vertical="center" wrapText="1"/>
    </xf>
    <xf numFmtId="0" fontId="20" fillId="0" borderId="0" xfId="0" applyFont="1" applyAlignment="1">
      <alignment horizontal="center" vertical="center" wrapText="1"/>
    </xf>
    <xf numFmtId="49" fontId="8" fillId="0" borderId="4" xfId="0" applyNumberFormat="1" applyFont="1" applyBorder="1" applyAlignment="1">
      <alignment horizontal="center" vertical="center" wrapText="1"/>
    </xf>
    <xf numFmtId="4" fontId="8" fillId="0" borderId="4" xfId="0" applyNumberFormat="1" applyFont="1" applyBorder="1" applyAlignment="1">
      <alignment horizontal="center" vertical="center" wrapText="1"/>
    </xf>
    <xf numFmtId="49" fontId="8" fillId="0" borderId="4" xfId="0" quotePrefix="1" applyNumberFormat="1" applyFont="1" applyBorder="1" applyAlignment="1">
      <alignment horizontal="center" vertical="center" wrapText="1"/>
    </xf>
    <xf numFmtId="0" fontId="21" fillId="0" borderId="0" xfId="0" applyFont="1" applyAlignment="1">
      <alignment wrapText="1"/>
    </xf>
    <xf numFmtId="0" fontId="19" fillId="0" borderId="0" xfId="0" applyFont="1" applyAlignment="1">
      <alignment horizontal="left" vertical="center" wrapText="1"/>
    </xf>
    <xf numFmtId="4" fontId="19" fillId="0" borderId="0" xfId="0" applyNumberFormat="1" applyFont="1" applyAlignment="1">
      <alignment horizontal="center" vertical="center" wrapText="1"/>
    </xf>
    <xf numFmtId="4" fontId="15" fillId="0" borderId="0" xfId="0" applyNumberFormat="1" applyFont="1" applyAlignment="1">
      <alignment vertical="center" wrapText="1"/>
    </xf>
    <xf numFmtId="4" fontId="15" fillId="0" borderId="4" xfId="0" applyNumberFormat="1" applyFont="1" applyBorder="1" applyAlignment="1">
      <alignment vertical="center" wrapText="1"/>
    </xf>
    <xf numFmtId="0" fontId="25" fillId="0" borderId="0" xfId="0" applyFont="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xf numFmtId="4" fontId="15" fillId="0" borderId="4" xfId="0" applyNumberFormat="1" applyFont="1" applyBorder="1" applyAlignment="1">
      <alignment horizontal="center" vertical="center" wrapText="1"/>
    </xf>
    <xf numFmtId="0" fontId="15" fillId="0" borderId="0" xfId="0" applyFont="1" applyAlignment="1">
      <alignment horizontal="left" vertical="center" wrapText="1"/>
    </xf>
    <xf numFmtId="0" fontId="15" fillId="0" borderId="0" xfId="0" applyFont="1" applyAlignment="1">
      <alignment horizontal="center" vertical="center" wrapText="1"/>
    </xf>
    <xf numFmtId="0" fontId="19" fillId="0" borderId="0" xfId="0" applyFont="1" applyAlignment="1">
      <alignment horizontal="center" vertical="center" wrapText="1"/>
    </xf>
    <xf numFmtId="0" fontId="4" fillId="0" borderId="0" xfId="0" applyFont="1" applyAlignment="1">
      <alignment horizontal="center" vertical="center" wrapText="1"/>
    </xf>
    <xf numFmtId="0" fontId="8" fillId="0" borderId="5" xfId="0" applyFont="1" applyBorder="1" applyAlignment="1">
      <alignment horizontal="center" vertical="center" wrapText="1"/>
    </xf>
    <xf numFmtId="49" fontId="15" fillId="0" borderId="5" xfId="0" applyNumberFormat="1" applyFont="1" applyBorder="1" applyAlignment="1">
      <alignment horizontal="center" vertical="center" wrapText="1"/>
    </xf>
    <xf numFmtId="49" fontId="24" fillId="0" borderId="5" xfId="0" applyNumberFormat="1" applyFont="1" applyBorder="1" applyAlignment="1">
      <alignment horizontal="left" vertical="center" wrapText="1"/>
    </xf>
    <xf numFmtId="168" fontId="15" fillId="0" borderId="5" xfId="26" applyNumberFormat="1" applyFont="1" applyBorder="1" applyAlignment="1">
      <alignment vertical="center"/>
    </xf>
    <xf numFmtId="168" fontId="15" fillId="0" borderId="5" xfId="0" applyNumberFormat="1" applyFont="1" applyBorder="1" applyAlignment="1">
      <alignment vertical="center" wrapText="1"/>
    </xf>
    <xf numFmtId="168" fontId="19" fillId="0" borderId="5" xfId="0" applyNumberFormat="1" applyFont="1" applyBorder="1" applyAlignment="1">
      <alignment horizontal="center" vertical="center" wrapText="1"/>
    </xf>
    <xf numFmtId="0" fontId="19" fillId="0" borderId="5" xfId="0" applyFont="1" applyBorder="1" applyAlignment="1">
      <alignment horizontal="center" vertical="center" wrapText="1"/>
    </xf>
    <xf numFmtId="0" fontId="4" fillId="0" borderId="5" xfId="7" applyFont="1" applyBorder="1" applyAlignment="1">
      <alignment vertical="center" wrapText="1"/>
    </xf>
    <xf numFmtId="4" fontId="5" fillId="0" borderId="5" xfId="0" applyNumberFormat="1" applyFont="1" applyBorder="1" applyAlignment="1">
      <alignment vertical="center" wrapText="1"/>
    </xf>
    <xf numFmtId="4" fontId="5" fillId="0" borderId="5" xfId="15" applyNumberFormat="1" applyFont="1" applyFill="1" applyBorder="1" applyAlignment="1">
      <alignment vertical="center" wrapText="1"/>
    </xf>
    <xf numFmtId="43" fontId="5" fillId="0" borderId="5" xfId="15" applyFont="1" applyFill="1" applyBorder="1" applyAlignment="1">
      <alignment vertical="center" wrapText="1"/>
    </xf>
    <xf numFmtId="4" fontId="4" fillId="0" borderId="5" xfId="12" applyNumberFormat="1" applyFont="1" applyFill="1" applyBorder="1" applyAlignment="1">
      <alignment horizontal="center" vertical="center" wrapText="1"/>
    </xf>
    <xf numFmtId="43" fontId="4" fillId="0" borderId="5" xfId="15" applyFont="1" applyFill="1" applyBorder="1" applyAlignment="1">
      <alignment horizontal="center" vertical="center" wrapText="1"/>
    </xf>
    <xf numFmtId="4" fontId="4" fillId="0" borderId="5" xfId="12" applyNumberFormat="1" applyFont="1" applyFill="1" applyBorder="1" applyAlignment="1">
      <alignment vertical="center" wrapText="1"/>
    </xf>
    <xf numFmtId="0" fontId="4" fillId="0" borderId="5" xfId="0" applyFont="1" applyBorder="1" applyAlignment="1">
      <alignment horizontal="left" vertical="center" wrapText="1"/>
    </xf>
    <xf numFmtId="0" fontId="4" fillId="0" borderId="5" xfId="0" applyFont="1" applyBorder="1" applyAlignment="1">
      <alignment vertical="center" wrapText="1"/>
    </xf>
    <xf numFmtId="0" fontId="4" fillId="0" borderId="5" xfId="8" applyFont="1" applyBorder="1" applyAlignment="1">
      <alignment horizontal="left" vertical="center" wrapText="1"/>
    </xf>
    <xf numFmtId="4" fontId="4" fillId="0" borderId="5" xfId="11" applyNumberFormat="1" applyFont="1" applyBorder="1" applyAlignment="1">
      <alignment horizontal="center" vertical="center" wrapText="1"/>
    </xf>
    <xf numFmtId="43" fontId="5" fillId="0" borderId="5" xfId="2" applyFont="1" applyFill="1" applyBorder="1" applyAlignment="1">
      <alignment vertical="center"/>
    </xf>
    <xf numFmtId="43" fontId="4" fillId="0" borderId="5" xfId="2" applyFont="1" applyFill="1" applyBorder="1" applyAlignment="1">
      <alignment horizontal="center" vertical="center"/>
    </xf>
    <xf numFmtId="43" fontId="4" fillId="0" borderId="5" xfId="2" applyFont="1" applyFill="1" applyBorder="1" applyAlignment="1">
      <alignment vertical="center"/>
    </xf>
    <xf numFmtId="0" fontId="4" fillId="0" borderId="5" xfId="2" applyNumberFormat="1" applyFont="1" applyFill="1" applyBorder="1" applyAlignment="1">
      <alignment horizontal="center" vertical="center"/>
    </xf>
    <xf numFmtId="0" fontId="4" fillId="0" borderId="5" xfId="7" applyFont="1" applyBorder="1" applyAlignment="1">
      <alignment horizontal="center" vertical="center" wrapText="1"/>
    </xf>
    <xf numFmtId="0" fontId="4" fillId="0" borderId="5" xfId="7" applyFont="1" applyBorder="1" applyAlignment="1">
      <alignment horizontal="left" vertical="center" wrapText="1"/>
    </xf>
    <xf numFmtId="2" fontId="5" fillId="0" borderId="5" xfId="0" applyNumberFormat="1" applyFont="1" applyBorder="1" applyAlignment="1">
      <alignment vertical="center" wrapText="1"/>
    </xf>
    <xf numFmtId="4" fontId="4" fillId="0" borderId="5" xfId="0" applyNumberFormat="1" applyFont="1" applyBorder="1" applyAlignment="1">
      <alignment horizontal="center" vertical="center" wrapText="1"/>
    </xf>
    <xf numFmtId="4" fontId="11" fillId="0" borderId="5" xfId="11" applyNumberFormat="1" applyFont="1" applyBorder="1" applyAlignment="1">
      <alignment horizontal="center" vertical="center" wrapText="1"/>
    </xf>
    <xf numFmtId="4" fontId="5" fillId="0" borderId="5" xfId="2" applyNumberFormat="1" applyFont="1" applyFill="1" applyBorder="1" applyAlignment="1">
      <alignment vertical="center" wrapText="1"/>
    </xf>
    <xf numFmtId="43" fontId="4" fillId="0" borderId="5" xfId="2" applyFont="1" applyFill="1" applyBorder="1" applyAlignment="1">
      <alignment horizontal="center" vertical="center" wrapText="1"/>
    </xf>
    <xf numFmtId="2" fontId="4" fillId="0" borderId="5" xfId="0" applyNumberFormat="1" applyFont="1" applyBorder="1" applyAlignment="1">
      <alignment horizontal="center" vertical="center" wrapText="1"/>
    </xf>
    <xf numFmtId="2" fontId="4" fillId="0" borderId="5" xfId="17" applyNumberFormat="1" applyFont="1" applyBorder="1" applyAlignment="1">
      <alignment horizontal="left" vertical="center" wrapText="1"/>
    </xf>
    <xf numFmtId="49" fontId="15" fillId="0" borderId="5" xfId="0" applyNumberFormat="1" applyFont="1" applyBorder="1" applyAlignment="1">
      <alignment horizontal="left" vertical="center" wrapText="1"/>
    </xf>
    <xf numFmtId="168" fontId="8" fillId="0" borderId="5" xfId="29" applyNumberFormat="1" applyFont="1" applyBorder="1" applyAlignment="1">
      <alignment horizontal="right" vertical="center" wrapText="1"/>
    </xf>
    <xf numFmtId="168" fontId="8" fillId="0" borderId="5" xfId="0" applyNumberFormat="1" applyFont="1" applyBorder="1" applyAlignment="1">
      <alignment horizontal="center" vertical="center" wrapText="1"/>
    </xf>
    <xf numFmtId="168" fontId="8" fillId="0" borderId="5" xfId="29" applyNumberFormat="1" applyFont="1" applyBorder="1" applyAlignment="1">
      <alignment horizontal="center" vertical="center" wrapText="1"/>
    </xf>
    <xf numFmtId="0" fontId="8" fillId="0" borderId="5" xfId="30" applyFont="1" applyBorder="1" applyAlignment="1">
      <alignment horizontal="center" vertical="center" wrapText="1"/>
    </xf>
    <xf numFmtId="0" fontId="8" fillId="0" borderId="5" xfId="0" applyFont="1" applyBorder="1" applyAlignment="1">
      <alignment vertical="center" wrapText="1"/>
    </xf>
    <xf numFmtId="0" fontId="27" fillId="0" borderId="0" xfId="0" applyFont="1"/>
    <xf numFmtId="0" fontId="18" fillId="0" borderId="0" xfId="0" applyFont="1"/>
    <xf numFmtId="164" fontId="4" fillId="0" borderId="4" xfId="1" applyNumberFormat="1" applyFont="1" applyBorder="1" applyAlignment="1">
      <alignment horizontal="center" vertical="center" wrapText="1"/>
    </xf>
    <xf numFmtId="49" fontId="15" fillId="0" borderId="4" xfId="0" applyNumberFormat="1" applyFont="1" applyBorder="1" applyAlignment="1">
      <alignment horizontal="center" vertical="center" wrapText="1"/>
    </xf>
    <xf numFmtId="49" fontId="15" fillId="0" borderId="4" xfId="0" applyNumberFormat="1" applyFont="1" applyBorder="1" applyAlignment="1">
      <alignment horizontal="left" vertical="center" wrapText="1"/>
    </xf>
    <xf numFmtId="4" fontId="4" fillId="0" borderId="5" xfId="11" applyNumberFormat="1" applyFont="1" applyBorder="1" applyAlignment="1">
      <alignment horizontal="right" vertical="center" wrapText="1"/>
    </xf>
    <xf numFmtId="0" fontId="4" fillId="0" borderId="5" xfId="0" applyFont="1" applyBorder="1" applyAlignment="1">
      <alignment horizontal="justify" vertical="center" wrapText="1"/>
    </xf>
    <xf numFmtId="4" fontId="5" fillId="0" borderId="5" xfId="4" applyNumberFormat="1" applyFont="1" applyFill="1" applyBorder="1" applyAlignment="1">
      <alignment vertical="center" wrapText="1"/>
    </xf>
    <xf numFmtId="167" fontId="4" fillId="0" borderId="5" xfId="0" applyNumberFormat="1" applyFont="1" applyBorder="1" applyAlignment="1">
      <alignment horizontal="center" vertical="center" wrapText="1"/>
    </xf>
    <xf numFmtId="43" fontId="4" fillId="0" borderId="5" xfId="15" applyFont="1" applyFill="1" applyBorder="1" applyAlignment="1">
      <alignment vertical="center" wrapText="1"/>
    </xf>
    <xf numFmtId="43" fontId="4" fillId="0" borderId="5" xfId="12" applyFont="1" applyFill="1" applyBorder="1" applyAlignment="1">
      <alignment horizontal="center" vertical="center" wrapText="1"/>
    </xf>
    <xf numFmtId="4" fontId="5" fillId="0" borderId="5" xfId="16" applyNumberFormat="1" applyFont="1" applyFill="1" applyBorder="1" applyAlignment="1">
      <alignment vertical="center" wrapText="1"/>
    </xf>
    <xf numFmtId="4" fontId="4" fillId="0" borderId="5" xfId="16" applyNumberFormat="1" applyFont="1" applyFill="1" applyBorder="1" applyAlignment="1">
      <alignment horizontal="center" vertical="center" wrapText="1"/>
    </xf>
    <xf numFmtId="41" fontId="4" fillId="0" borderId="5" xfId="16" applyFont="1" applyFill="1" applyBorder="1" applyAlignment="1">
      <alignment horizontal="center" vertical="center" wrapText="1"/>
    </xf>
    <xf numFmtId="0" fontId="12" fillId="0" borderId="5" xfId="0" applyFont="1" applyBorder="1" applyAlignment="1">
      <alignment horizontal="center" vertical="center" wrapText="1"/>
    </xf>
    <xf numFmtId="4" fontId="4" fillId="0" borderId="5" xfId="0" applyNumberFormat="1" applyFont="1" applyBorder="1" applyAlignment="1">
      <alignment vertical="center" wrapText="1"/>
    </xf>
    <xf numFmtId="4" fontId="5" fillId="0" borderId="5" xfId="0" applyNumberFormat="1" applyFont="1" applyBorder="1" applyAlignment="1">
      <alignment horizontal="center" vertical="center" wrapText="1"/>
    </xf>
    <xf numFmtId="4" fontId="4" fillId="0" borderId="5" xfId="2" applyNumberFormat="1" applyFont="1" applyFill="1" applyBorder="1" applyAlignment="1">
      <alignment horizontal="center" vertical="center" wrapText="1"/>
    </xf>
    <xf numFmtId="0" fontId="4" fillId="0" borderId="5" xfId="15" applyNumberFormat="1" applyFont="1" applyFill="1" applyBorder="1" applyAlignment="1">
      <alignment horizontal="center" vertical="center" wrapText="1"/>
    </xf>
    <xf numFmtId="4" fontId="4" fillId="0" borderId="5" xfId="16" applyNumberFormat="1" applyFont="1" applyFill="1" applyBorder="1" applyAlignment="1">
      <alignment horizontal="right" vertical="center" wrapText="1"/>
    </xf>
    <xf numFmtId="0" fontId="5" fillId="0" borderId="5" xfId="0" applyFont="1" applyBorder="1" applyAlignment="1">
      <alignment vertical="center" wrapText="1"/>
    </xf>
    <xf numFmtId="4" fontId="15" fillId="0" borderId="5" xfId="0" applyNumberFormat="1" applyFont="1" applyBorder="1" applyAlignment="1">
      <alignment vertical="center" wrapText="1"/>
    </xf>
    <xf numFmtId="4" fontId="8" fillId="0" borderId="5" xfId="0" applyNumberFormat="1" applyFont="1" applyBorder="1" applyAlignment="1">
      <alignment horizontal="center" vertical="center" wrapText="1"/>
    </xf>
    <xf numFmtId="49" fontId="8" fillId="0" borderId="5" xfId="0" quotePrefix="1" applyNumberFormat="1" applyFont="1" applyBorder="1" applyAlignment="1">
      <alignment horizontal="center" vertical="center" wrapText="1"/>
    </xf>
    <xf numFmtId="49" fontId="8" fillId="0" borderId="5" xfId="0" applyNumberFormat="1" applyFont="1" applyBorder="1" applyAlignment="1">
      <alignment horizontal="center" vertical="center" wrapText="1"/>
    </xf>
    <xf numFmtId="2" fontId="4" fillId="0" borderId="5" xfId="14" applyNumberFormat="1" applyFont="1" applyBorder="1" applyAlignment="1">
      <alignment horizontal="justify" vertical="center" wrapText="1"/>
    </xf>
    <xf numFmtId="49" fontId="4" fillId="0" borderId="5" xfId="0" applyNumberFormat="1" applyFont="1" applyBorder="1" applyAlignment="1">
      <alignment horizontal="center" vertical="center" wrapText="1"/>
    </xf>
    <xf numFmtId="168" fontId="15" fillId="0" borderId="5" xfId="26" applyNumberFormat="1" applyFont="1" applyBorder="1" applyAlignment="1">
      <alignment horizontal="right" vertical="center"/>
    </xf>
    <xf numFmtId="0" fontId="8" fillId="0" borderId="5" xfId="26" applyFont="1" applyBorder="1" applyAlignment="1">
      <alignment horizontal="center" vertical="center" wrapText="1"/>
    </xf>
    <xf numFmtId="43" fontId="4" fillId="0" borderId="5" xfId="2" applyFont="1" applyFill="1" applyBorder="1" applyAlignment="1">
      <alignment horizontal="left" vertical="center" wrapText="1"/>
    </xf>
    <xf numFmtId="165" fontId="5" fillId="0" borderId="5" xfId="2" applyNumberFormat="1" applyFont="1" applyFill="1" applyBorder="1" applyAlignment="1">
      <alignment vertical="center"/>
    </xf>
    <xf numFmtId="166" fontId="5" fillId="0" borderId="5" xfId="2" applyNumberFormat="1" applyFont="1" applyFill="1" applyBorder="1" applyAlignment="1">
      <alignment vertical="center"/>
    </xf>
    <xf numFmtId="0" fontId="18" fillId="0" borderId="5" xfId="0" applyFont="1" applyBorder="1" applyAlignment="1">
      <alignment horizontal="justify" vertical="center" wrapText="1"/>
    </xf>
    <xf numFmtId="2" fontId="23" fillId="0" borderId="5" xfId="0" applyNumberFormat="1" applyFont="1" applyBorder="1" applyAlignment="1">
      <alignment vertical="center" wrapText="1"/>
    </xf>
    <xf numFmtId="43" fontId="23" fillId="0" borderId="5" xfId="15" applyFont="1" applyFill="1" applyBorder="1" applyAlignment="1">
      <alignment vertical="center" wrapText="1"/>
    </xf>
    <xf numFmtId="4" fontId="18" fillId="0" borderId="5" xfId="9" applyNumberFormat="1" applyFont="1" applyFill="1" applyBorder="1" applyAlignment="1">
      <alignment horizontal="center" vertical="center" wrapText="1"/>
    </xf>
    <xf numFmtId="4" fontId="26" fillId="0" borderId="5" xfId="9" applyNumberFormat="1" applyFont="1" applyFill="1" applyBorder="1" applyAlignment="1">
      <alignment horizontal="center" vertical="center" wrapText="1"/>
    </xf>
    <xf numFmtId="0" fontId="18" fillId="0" borderId="5" xfId="0" applyFont="1" applyBorder="1" applyAlignment="1">
      <alignment horizontal="center" vertical="center" wrapText="1"/>
    </xf>
    <xf numFmtId="170" fontId="18" fillId="0" borderId="5" xfId="0" applyNumberFormat="1" applyFont="1" applyBorder="1" applyAlignment="1">
      <alignment horizontal="center" vertical="center" wrapText="1"/>
    </xf>
    <xf numFmtId="0" fontId="18" fillId="0" borderId="5" xfId="0" applyFont="1" applyBorder="1" applyAlignment="1">
      <alignment horizontal="left" vertical="center" wrapText="1"/>
    </xf>
    <xf numFmtId="4" fontId="23" fillId="0" borderId="5" xfId="0" applyNumberFormat="1" applyFont="1" applyBorder="1" applyAlignment="1">
      <alignment vertical="center" wrapText="1"/>
    </xf>
    <xf numFmtId="4" fontId="23" fillId="0" borderId="5" xfId="15" applyNumberFormat="1" applyFont="1" applyFill="1" applyBorder="1" applyAlignment="1">
      <alignment vertical="center" wrapText="1"/>
    </xf>
    <xf numFmtId="4" fontId="18" fillId="0" borderId="5" xfId="12" applyNumberFormat="1" applyFont="1" applyFill="1" applyBorder="1" applyAlignment="1">
      <alignment horizontal="center" vertical="center" wrapText="1"/>
    </xf>
    <xf numFmtId="43" fontId="18" fillId="0" borderId="5" xfId="15" applyFont="1" applyFill="1" applyBorder="1" applyAlignment="1">
      <alignment horizontal="center" vertical="center" wrapText="1"/>
    </xf>
    <xf numFmtId="0" fontId="18" fillId="0" borderId="5" xfId="0" applyFont="1" applyBorder="1" applyAlignment="1">
      <alignment vertical="center" wrapText="1"/>
    </xf>
    <xf numFmtId="4" fontId="18" fillId="0" borderId="5" xfId="0" applyNumberFormat="1" applyFont="1" applyBorder="1" applyAlignment="1">
      <alignment horizontal="center" vertical="center" wrapText="1"/>
    </xf>
    <xf numFmtId="43" fontId="23" fillId="0" borderId="5" xfId="2" applyFont="1" applyFill="1" applyBorder="1" applyAlignment="1">
      <alignment vertical="center"/>
    </xf>
    <xf numFmtId="43" fontId="18" fillId="0" borderId="5" xfId="10" applyFont="1" applyFill="1" applyBorder="1" applyAlignment="1">
      <alignment horizontal="center" vertical="center" wrapText="1"/>
    </xf>
    <xf numFmtId="3" fontId="4" fillId="0" borderId="5" xfId="22" applyNumberFormat="1" applyFont="1" applyBorder="1" applyAlignment="1">
      <alignment horizontal="justify" vertical="center" wrapText="1"/>
    </xf>
    <xf numFmtId="0" fontId="4" fillId="0" borderId="5" xfId="14" applyFont="1" applyBorder="1" applyAlignment="1">
      <alignment horizontal="left" vertical="center" wrapText="1"/>
    </xf>
    <xf numFmtId="171" fontId="4" fillId="0" borderId="5" xfId="18" applyFont="1" applyFill="1" applyBorder="1" applyAlignment="1">
      <alignment horizontal="left" vertical="center" wrapText="1"/>
    </xf>
    <xf numFmtId="171" fontId="4" fillId="0" borderId="5" xfId="18" applyFont="1" applyFill="1" applyBorder="1" applyAlignment="1">
      <alignment horizontal="center" vertical="center" wrapText="1"/>
    </xf>
    <xf numFmtId="49" fontId="4" fillId="0" borderId="5" xfId="18" applyNumberFormat="1" applyFont="1" applyFill="1" applyBorder="1" applyAlignment="1">
      <alignment horizontal="center" vertical="center" wrapText="1"/>
    </xf>
    <xf numFmtId="43" fontId="4" fillId="0" borderId="5" xfId="2" applyFont="1" applyFill="1" applyBorder="1" applyAlignment="1">
      <alignment vertical="center" wrapText="1"/>
    </xf>
    <xf numFmtId="168" fontId="5" fillId="0" borderId="5" xfId="0" applyNumberFormat="1" applyFont="1" applyBorder="1" applyAlignment="1">
      <alignment vertical="center" wrapText="1"/>
    </xf>
    <xf numFmtId="168" fontId="5" fillId="0" borderId="5" xfId="15" applyNumberFormat="1" applyFont="1" applyFill="1" applyBorder="1" applyAlignment="1">
      <alignment vertical="center" wrapText="1"/>
    </xf>
    <xf numFmtId="169" fontId="5" fillId="0" borderId="5" xfId="0" applyNumberFormat="1" applyFont="1" applyBorder="1" applyAlignment="1">
      <alignment vertical="center" wrapText="1"/>
    </xf>
    <xf numFmtId="169" fontId="5" fillId="0" borderId="5" xfId="15" applyNumberFormat="1" applyFont="1" applyFill="1" applyBorder="1" applyAlignment="1">
      <alignment vertical="center" wrapText="1"/>
    </xf>
    <xf numFmtId="0" fontId="27" fillId="0" borderId="5" xfId="0" applyFont="1" applyBorder="1" applyAlignment="1">
      <alignment horizontal="center"/>
    </xf>
    <xf numFmtId="0" fontId="19" fillId="0" borderId="5" xfId="0" applyFont="1" applyBorder="1" applyAlignment="1">
      <alignment horizontal="left" vertical="center" wrapText="1"/>
    </xf>
    <xf numFmtId="0" fontId="25" fillId="0" borderId="5" xfId="0" applyFont="1" applyBorder="1" applyAlignment="1">
      <alignment horizontal="left" vertical="center" wrapText="1"/>
    </xf>
    <xf numFmtId="173" fontId="20" fillId="0" borderId="5" xfId="0" applyNumberFormat="1" applyFont="1" applyBorder="1" applyAlignment="1">
      <alignment vertical="center" wrapText="1"/>
    </xf>
    <xf numFmtId="173" fontId="31" fillId="0" borderId="5" xfId="0" applyNumberFormat="1" applyFont="1" applyBorder="1" applyAlignment="1">
      <alignment vertical="center" wrapText="1"/>
    </xf>
    <xf numFmtId="0" fontId="27" fillId="0" borderId="5" xfId="0" applyFont="1" applyBorder="1"/>
    <xf numFmtId="173" fontId="20" fillId="0" borderId="5" xfId="0" applyNumberFormat="1" applyFont="1" applyBorder="1" applyAlignment="1">
      <alignment horizontal="center" vertical="center" wrapText="1"/>
    </xf>
    <xf numFmtId="0" fontId="18" fillId="0" borderId="5" xfId="0" applyFont="1" applyBorder="1"/>
    <xf numFmtId="173" fontId="19" fillId="0" borderId="5" xfId="0" applyNumberFormat="1" applyFont="1" applyBorder="1" applyAlignment="1">
      <alignment horizontal="right" vertical="center" wrapText="1"/>
    </xf>
    <xf numFmtId="173" fontId="25" fillId="0" borderId="5" xfId="0" applyNumberFormat="1" applyFont="1" applyBorder="1" applyAlignment="1">
      <alignment horizontal="right" vertical="center" wrapText="1"/>
    </xf>
    <xf numFmtId="173" fontId="19" fillId="0" borderId="5" xfId="0" applyNumberFormat="1" applyFont="1" applyBorder="1" applyAlignment="1">
      <alignment horizontal="center" vertical="center" wrapText="1"/>
    </xf>
    <xf numFmtId="0" fontId="25" fillId="0" borderId="5" xfId="0" applyFont="1" applyBorder="1" applyAlignment="1">
      <alignment horizontal="center" vertical="center" wrapText="1"/>
    </xf>
    <xf numFmtId="49" fontId="15" fillId="0" borderId="5" xfId="0" applyNumberFormat="1" applyFont="1" applyBorder="1" applyAlignment="1">
      <alignment horizontal="left" vertical="center"/>
    </xf>
    <xf numFmtId="49" fontId="15" fillId="0" borderId="4" xfId="0" applyNumberFormat="1" applyFont="1" applyBorder="1" applyAlignment="1">
      <alignment horizontal="left" vertical="center"/>
    </xf>
    <xf numFmtId="49" fontId="24" fillId="0" borderId="5" xfId="0" applyNumberFormat="1" applyFont="1" applyBorder="1" applyAlignment="1">
      <alignment horizontal="left" vertical="center"/>
    </xf>
    <xf numFmtId="0" fontId="15" fillId="0" borderId="0" xfId="0" applyFont="1" applyAlignment="1">
      <alignment horizontal="left" vertical="center"/>
    </xf>
    <xf numFmtId="49" fontId="15" fillId="0" borderId="6" xfId="0" applyNumberFormat="1" applyFont="1" applyBorder="1" applyAlignment="1">
      <alignment horizontal="center" vertical="center" wrapText="1"/>
    </xf>
    <xf numFmtId="49" fontId="24" fillId="0" borderId="6" xfId="0" applyNumberFormat="1" applyFont="1" applyBorder="1" applyAlignment="1">
      <alignment horizontal="left" vertical="center"/>
    </xf>
    <xf numFmtId="49" fontId="24" fillId="0" borderId="6" xfId="0" applyNumberFormat="1" applyFont="1" applyBorder="1" applyAlignment="1">
      <alignment horizontal="left" vertical="center" wrapText="1"/>
    </xf>
    <xf numFmtId="4" fontId="15" fillId="0" borderId="6" xfId="0" applyNumberFormat="1" applyFont="1" applyBorder="1" applyAlignment="1">
      <alignment vertical="center" wrapText="1"/>
    </xf>
    <xf numFmtId="4" fontId="8" fillId="0" borderId="6" xfId="0" applyNumberFormat="1" applyFont="1" applyBorder="1" applyAlignment="1">
      <alignment horizontal="center" vertical="center" wrapText="1"/>
    </xf>
    <xf numFmtId="49" fontId="8" fillId="0" borderId="6" xfId="0" quotePrefix="1"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1" fontId="4" fillId="0" borderId="5" xfId="0" applyNumberFormat="1" applyFont="1" applyBorder="1" applyAlignment="1">
      <alignment horizontal="center" vertical="center" wrapText="1"/>
    </xf>
    <xf numFmtId="0" fontId="18" fillId="0" borderId="5" xfId="0" applyFont="1" applyBorder="1" applyAlignment="1">
      <alignment horizontal="center"/>
    </xf>
    <xf numFmtId="43" fontId="4" fillId="0" borderId="5" xfId="28" applyFont="1" applyFill="1" applyBorder="1" applyAlignment="1">
      <alignment horizontal="center" vertical="center" wrapText="1"/>
    </xf>
    <xf numFmtId="0" fontId="18" fillId="0" borderId="5" xfId="0" applyFont="1" applyBorder="1" applyAlignment="1">
      <alignment horizontal="center" vertical="center"/>
    </xf>
    <xf numFmtId="0" fontId="27" fillId="0" borderId="5" xfId="0" applyFont="1" applyBorder="1" applyAlignment="1">
      <alignment horizontal="center" vertical="center"/>
    </xf>
    <xf numFmtId="167" fontId="19" fillId="0" borderId="5" xfId="0" applyNumberFormat="1" applyFont="1" applyBorder="1" applyAlignment="1">
      <alignment horizontal="center" vertical="center" wrapText="1"/>
    </xf>
    <xf numFmtId="173" fontId="19" fillId="0" borderId="5" xfId="0" applyNumberFormat="1" applyFont="1" applyBorder="1" applyAlignment="1">
      <alignment horizontal="right" vertical="center"/>
    </xf>
    <xf numFmtId="0" fontId="18" fillId="0" borderId="5" xfId="0" applyFont="1" applyBorder="1" applyAlignment="1">
      <alignment vertical="center"/>
    </xf>
    <xf numFmtId="173" fontId="19" fillId="0" borderId="5" xfId="0" applyNumberFormat="1" applyFont="1" applyBorder="1" applyAlignment="1">
      <alignment vertical="center" wrapText="1"/>
    </xf>
    <xf numFmtId="173" fontId="31" fillId="0" borderId="5" xfId="0" applyNumberFormat="1" applyFont="1" applyBorder="1" applyAlignment="1">
      <alignment horizontal="center" vertical="center" wrapText="1"/>
    </xf>
    <xf numFmtId="173" fontId="25" fillId="0" borderId="5" xfId="0" applyNumberFormat="1" applyFont="1" applyBorder="1" applyAlignment="1">
      <alignment horizontal="right" vertical="center"/>
    </xf>
    <xf numFmtId="173" fontId="25" fillId="0" borderId="5" xfId="0" applyNumberFormat="1" applyFont="1" applyBorder="1" applyAlignment="1">
      <alignment horizontal="center" vertical="center" wrapText="1"/>
    </xf>
    <xf numFmtId="167" fontId="25" fillId="0" borderId="5" xfId="0" applyNumberFormat="1" applyFont="1" applyBorder="1" applyAlignment="1">
      <alignment horizontal="center" vertical="center" wrapText="1"/>
    </xf>
    <xf numFmtId="168" fontId="33" fillId="0" borderId="5" xfId="0" applyNumberFormat="1" applyFont="1" applyBorder="1" applyAlignment="1">
      <alignment vertical="center" wrapText="1"/>
    </xf>
    <xf numFmtId="168" fontId="33" fillId="0" borderId="5" xfId="0" applyNumberFormat="1" applyFont="1" applyBorder="1" applyAlignment="1">
      <alignment horizontal="center" vertical="center" wrapText="1"/>
    </xf>
    <xf numFmtId="168" fontId="32" fillId="0" borderId="5" xfId="0" applyNumberFormat="1" applyFont="1" applyBorder="1" applyAlignment="1">
      <alignment horizontal="center" vertical="center"/>
    </xf>
    <xf numFmtId="168" fontId="32" fillId="0" borderId="5" xfId="0" applyNumberFormat="1" applyFont="1" applyBorder="1" applyAlignment="1">
      <alignment vertical="center"/>
    </xf>
    <xf numFmtId="0" fontId="32" fillId="0" borderId="5" xfId="0" applyFont="1" applyBorder="1" applyAlignment="1">
      <alignment horizontal="center" vertical="center" wrapText="1"/>
    </xf>
    <xf numFmtId="0" fontId="29" fillId="0" borderId="5" xfId="0" applyFont="1" applyBorder="1" applyAlignment="1">
      <alignment horizontal="left" vertical="center" wrapText="1"/>
    </xf>
    <xf numFmtId="173" fontId="30" fillId="0" borderId="5" xfId="0" applyNumberFormat="1" applyFont="1" applyBorder="1" applyAlignment="1">
      <alignment vertical="center" wrapText="1"/>
    </xf>
    <xf numFmtId="173" fontId="29" fillId="0" borderId="5" xfId="0" applyNumberFormat="1" applyFont="1" applyBorder="1" applyAlignment="1">
      <alignment horizontal="center" vertical="center" wrapText="1"/>
    </xf>
    <xf numFmtId="0" fontId="29" fillId="0" borderId="5" xfId="0" applyFont="1" applyBorder="1" applyAlignment="1">
      <alignment horizontal="center" vertical="center" wrapText="1"/>
    </xf>
    <xf numFmtId="1" fontId="4" fillId="0" borderId="7" xfId="0" applyNumberFormat="1" applyFont="1" applyBorder="1" applyAlignment="1">
      <alignment horizontal="center" vertical="center" wrapText="1"/>
    </xf>
    <xf numFmtId="0" fontId="4" fillId="0" borderId="7" xfId="7" applyFont="1" applyBorder="1" applyAlignment="1">
      <alignment vertical="center" wrapText="1"/>
    </xf>
    <xf numFmtId="43" fontId="4" fillId="0" borderId="7" xfId="15" applyFont="1" applyFill="1" applyBorder="1" applyAlignment="1">
      <alignment vertical="center" wrapText="1"/>
    </xf>
    <xf numFmtId="4" fontId="5" fillId="0" borderId="7" xfId="0" applyNumberFormat="1" applyFont="1" applyBorder="1" applyAlignment="1">
      <alignment vertical="center" wrapText="1"/>
    </xf>
    <xf numFmtId="4" fontId="5" fillId="0" borderId="7" xfId="15" applyNumberFormat="1" applyFont="1" applyFill="1" applyBorder="1" applyAlignment="1">
      <alignment vertical="center" wrapText="1"/>
    </xf>
    <xf numFmtId="43" fontId="5" fillId="0" borderId="7" xfId="15" applyFont="1" applyFill="1" applyBorder="1" applyAlignment="1">
      <alignment vertical="center" wrapText="1"/>
    </xf>
    <xf numFmtId="4" fontId="4" fillId="0" borderId="7" xfId="12" applyNumberFormat="1" applyFont="1" applyFill="1" applyBorder="1" applyAlignment="1">
      <alignment horizontal="center" vertical="center" wrapText="1"/>
    </xf>
    <xf numFmtId="43" fontId="4" fillId="0" borderId="7" xfId="15" applyFont="1" applyFill="1" applyBorder="1" applyAlignment="1">
      <alignment horizontal="center" vertical="center" wrapText="1"/>
    </xf>
    <xf numFmtId="43" fontId="4" fillId="0" borderId="7" xfId="15" quotePrefix="1" applyFont="1" applyFill="1" applyBorder="1" applyAlignment="1">
      <alignment horizontal="center" vertical="center" wrapText="1"/>
    </xf>
    <xf numFmtId="2" fontId="15" fillId="0" borderId="5" xfId="0" applyNumberFormat="1" applyFont="1" applyBorder="1" applyAlignment="1">
      <alignment horizontal="right" vertical="center" wrapText="1"/>
    </xf>
    <xf numFmtId="4" fontId="15" fillId="0" borderId="5" xfId="0" applyNumberFormat="1" applyFont="1" applyBorder="1" applyAlignment="1">
      <alignment horizontal="left" vertical="center" wrapText="1"/>
    </xf>
    <xf numFmtId="0" fontId="8" fillId="0" borderId="5" xfId="0" applyFont="1" applyBorder="1" applyAlignment="1">
      <alignment horizontal="left" vertical="center" wrapText="1"/>
    </xf>
    <xf numFmtId="0" fontId="28" fillId="0" borderId="5" xfId="0" applyFont="1" applyBorder="1"/>
    <xf numFmtId="0" fontId="27" fillId="0" borderId="5" xfId="0" applyFont="1" applyBorder="1" applyAlignment="1">
      <alignment wrapText="1"/>
    </xf>
    <xf numFmtId="43" fontId="4" fillId="0" borderId="5" xfId="4" applyFont="1" applyFill="1" applyBorder="1" applyAlignment="1">
      <alignment vertical="center" wrapText="1"/>
    </xf>
    <xf numFmtId="43" fontId="5" fillId="0" borderId="5" xfId="4" applyFont="1" applyFill="1" applyBorder="1" applyAlignment="1">
      <alignment vertical="center" wrapText="1"/>
    </xf>
    <xf numFmtId="43" fontId="4" fillId="0" borderId="5" xfId="4" applyFont="1" applyFill="1" applyBorder="1" applyAlignment="1">
      <alignment horizontal="center" vertical="center" wrapText="1"/>
    </xf>
    <xf numFmtId="4" fontId="19" fillId="0" borderId="5" xfId="0" applyNumberFormat="1" applyFont="1" applyBorder="1" applyAlignment="1">
      <alignment horizontal="center" vertical="center" wrapText="1"/>
    </xf>
    <xf numFmtId="2" fontId="18" fillId="0" borderId="5" xfId="14" applyNumberFormat="1" applyFont="1" applyBorder="1" applyAlignment="1">
      <alignment horizontal="justify" vertical="center" wrapText="1"/>
    </xf>
    <xf numFmtId="1" fontId="18" fillId="0" borderId="5" xfId="0" applyNumberFormat="1" applyFont="1" applyBorder="1" applyAlignment="1">
      <alignment horizontal="center" vertical="center" wrapText="1"/>
    </xf>
    <xf numFmtId="0" fontId="18" fillId="0" borderId="5" xfId="7" applyFont="1" applyBorder="1" applyAlignment="1">
      <alignment vertical="center" wrapText="1"/>
    </xf>
    <xf numFmtId="4" fontId="18" fillId="0" borderId="5" xfId="12" applyNumberFormat="1" applyFont="1" applyFill="1" applyBorder="1" applyAlignment="1">
      <alignment vertical="center" wrapText="1"/>
    </xf>
    <xf numFmtId="0" fontId="4" fillId="0" borderId="5" xfId="0" applyFont="1" applyBorder="1" applyAlignment="1">
      <alignment vertical="center" wrapText="1" readingOrder="1"/>
    </xf>
    <xf numFmtId="43" fontId="4" fillId="0" borderId="5" xfId="12" applyFont="1" applyFill="1" applyBorder="1" applyAlignment="1">
      <alignment horizontal="right" vertical="center" wrapText="1"/>
    </xf>
    <xf numFmtId="0" fontId="35" fillId="0" borderId="0" xfId="0" applyFont="1" applyAlignment="1">
      <alignment wrapText="1"/>
    </xf>
    <xf numFmtId="0" fontId="8" fillId="0" borderId="0" xfId="0" applyFont="1" applyAlignment="1">
      <alignment horizontal="left" vertical="center" wrapText="1"/>
    </xf>
    <xf numFmtId="49" fontId="15" fillId="0" borderId="6" xfId="0" applyNumberFormat="1" applyFont="1" applyBorder="1" applyAlignment="1">
      <alignment horizontal="left" vertical="center"/>
    </xf>
    <xf numFmtId="49" fontId="15" fillId="0" borderId="6" xfId="0" applyNumberFormat="1" applyFont="1" applyBorder="1" applyAlignment="1">
      <alignment horizontal="left" vertical="center" wrapText="1"/>
    </xf>
    <xf numFmtId="164" fontId="4" fillId="0" borderId="6" xfId="1" applyNumberFormat="1" applyFont="1" applyBorder="1" applyAlignment="1">
      <alignment horizontal="center" vertical="center" wrapText="1"/>
    </xf>
    <xf numFmtId="4" fontId="4" fillId="0" borderId="5" xfId="9" applyNumberFormat="1" applyFont="1" applyFill="1" applyBorder="1" applyAlignment="1">
      <alignment horizontal="center" vertical="center" wrapText="1"/>
    </xf>
    <xf numFmtId="4" fontId="11" fillId="0" borderId="5" xfId="9" applyNumberFormat="1" applyFont="1" applyFill="1" applyBorder="1" applyAlignment="1">
      <alignment horizontal="center" vertical="center" wrapText="1"/>
    </xf>
    <xf numFmtId="170" fontId="4" fillId="0" borderId="5" xfId="0" applyNumberFormat="1" applyFont="1" applyBorder="1" applyAlignment="1">
      <alignment horizontal="center" vertical="center" wrapText="1"/>
    </xf>
    <xf numFmtId="43" fontId="4" fillId="0" borderId="5" xfId="10" applyFont="1" applyFill="1" applyBorder="1" applyAlignment="1">
      <alignment horizontal="center" vertical="center" wrapText="1"/>
    </xf>
    <xf numFmtId="43" fontId="18" fillId="0" borderId="5" xfId="15" applyFont="1" applyFill="1" applyBorder="1" applyAlignment="1">
      <alignment vertical="center" wrapText="1"/>
    </xf>
    <xf numFmtId="0" fontId="34" fillId="0" borderId="0" xfId="0" applyFont="1" applyAlignment="1">
      <alignment wrapText="1"/>
    </xf>
    <xf numFmtId="0" fontId="18" fillId="0" borderId="5" xfId="8" applyFont="1" applyBorder="1" applyAlignment="1">
      <alignment horizontal="left" vertical="center" wrapText="1"/>
    </xf>
    <xf numFmtId="4" fontId="18" fillId="0" borderId="5" xfId="11" applyNumberFormat="1" applyFont="1" applyBorder="1" applyAlignment="1">
      <alignment horizontal="center" vertical="center" wrapText="1"/>
    </xf>
    <xf numFmtId="43" fontId="8" fillId="0" borderId="5" xfId="15" applyFont="1" applyFill="1" applyBorder="1" applyAlignment="1">
      <alignment vertical="center" wrapText="1"/>
    </xf>
    <xf numFmtId="43" fontId="8" fillId="0" borderId="5" xfId="15" applyFont="1" applyFill="1" applyBorder="1" applyAlignment="1">
      <alignment horizontal="center" vertical="center" wrapText="1"/>
    </xf>
    <xf numFmtId="4" fontId="15" fillId="0" borderId="5" xfId="15" applyNumberFormat="1" applyFont="1" applyFill="1" applyBorder="1" applyAlignment="1">
      <alignment horizontal="right" vertical="center" wrapText="1"/>
    </xf>
    <xf numFmtId="43" fontId="15" fillId="0" borderId="5" xfId="15" applyFont="1" applyFill="1" applyBorder="1" applyAlignment="1">
      <alignment horizontal="right" vertical="center" wrapText="1"/>
    </xf>
    <xf numFmtId="4" fontId="8" fillId="0" borderId="5" xfId="12" applyNumberFormat="1" applyFont="1" applyFill="1" applyBorder="1" applyAlignment="1">
      <alignment horizontal="center" vertical="center" wrapText="1"/>
    </xf>
    <xf numFmtId="4" fontId="15" fillId="0" borderId="5" xfId="4" applyNumberFormat="1" applyFont="1" applyFill="1" applyBorder="1" applyAlignment="1">
      <alignment horizontal="right" vertical="center" wrapText="1"/>
    </xf>
    <xf numFmtId="43" fontId="8" fillId="0" borderId="5" xfId="12" applyFont="1" applyFill="1" applyBorder="1" applyAlignment="1">
      <alignment horizontal="center" vertical="center" wrapText="1"/>
    </xf>
    <xf numFmtId="4" fontId="15" fillId="0" borderId="5" xfId="16" applyNumberFormat="1" applyFont="1" applyFill="1" applyBorder="1" applyAlignment="1">
      <alignment horizontal="right" vertical="center" wrapText="1"/>
    </xf>
    <xf numFmtId="4" fontId="8" fillId="0" borderId="5" xfId="16" applyNumberFormat="1" applyFont="1" applyFill="1" applyBorder="1" applyAlignment="1">
      <alignment horizontal="center" vertical="center" wrapText="1"/>
    </xf>
    <xf numFmtId="41" fontId="8" fillId="0" borderId="5" xfId="16" applyFont="1" applyFill="1" applyBorder="1" applyAlignment="1">
      <alignment horizontal="center" vertical="center" wrapText="1"/>
    </xf>
    <xf numFmtId="4" fontId="8" fillId="0" borderId="5" xfId="2" applyNumberFormat="1" applyFont="1" applyFill="1" applyBorder="1" applyAlignment="1">
      <alignment horizontal="center" vertical="center" wrapText="1"/>
    </xf>
    <xf numFmtId="0" fontId="8" fillId="0" borderId="5" xfId="15" applyNumberFormat="1" applyFont="1" applyFill="1" applyBorder="1" applyAlignment="1">
      <alignment horizontal="center" vertical="center" wrapText="1"/>
    </xf>
    <xf numFmtId="4" fontId="8" fillId="0" borderId="5" xfId="16" applyNumberFormat="1" applyFont="1" applyFill="1" applyBorder="1" applyAlignment="1">
      <alignment horizontal="right" vertical="center" wrapText="1"/>
    </xf>
    <xf numFmtId="4" fontId="8" fillId="0" borderId="5" xfId="12" applyNumberFormat="1" applyFont="1" applyFill="1" applyBorder="1" applyAlignment="1">
      <alignment vertical="center" wrapText="1"/>
    </xf>
    <xf numFmtId="43" fontId="8" fillId="0" borderId="5" xfId="28" applyFont="1" applyFill="1" applyBorder="1" applyAlignment="1">
      <alignment horizontal="center" vertical="center" wrapText="1"/>
    </xf>
    <xf numFmtId="2" fontId="15" fillId="0" borderId="5" xfId="15" applyNumberFormat="1" applyFont="1" applyFill="1" applyBorder="1" applyAlignment="1">
      <alignment horizontal="right" vertical="center" wrapText="1"/>
    </xf>
    <xf numFmtId="2" fontId="8" fillId="0" borderId="5" xfId="12" applyNumberFormat="1" applyFont="1" applyFill="1" applyBorder="1" applyAlignment="1">
      <alignment horizontal="center" vertical="center" wrapText="1"/>
    </xf>
    <xf numFmtId="4" fontId="15" fillId="0" borderId="5" xfId="2" applyNumberFormat="1" applyFont="1" applyFill="1" applyBorder="1" applyAlignment="1">
      <alignment horizontal="right" vertical="center" wrapText="1"/>
    </xf>
    <xf numFmtId="43" fontId="8" fillId="0" borderId="5" xfId="2" applyFont="1" applyFill="1" applyBorder="1" applyAlignment="1">
      <alignment horizontal="center" vertical="center" wrapText="1"/>
    </xf>
    <xf numFmtId="171" fontId="8" fillId="0" borderId="5" xfId="18" applyFont="1" applyFill="1" applyBorder="1" applyAlignment="1">
      <alignment horizontal="left" vertical="center" wrapText="1"/>
    </xf>
    <xf numFmtId="171" fontId="8" fillId="0" borderId="5" xfId="18" applyFont="1" applyFill="1" applyBorder="1" applyAlignment="1">
      <alignment horizontal="center" vertical="center" wrapText="1"/>
    </xf>
    <xf numFmtId="49" fontId="8" fillId="0" borderId="5" xfId="18" applyNumberFormat="1" applyFont="1" applyFill="1" applyBorder="1" applyAlignment="1">
      <alignment horizontal="center" vertical="center" wrapText="1"/>
    </xf>
    <xf numFmtId="43" fontId="8" fillId="0" borderId="5" xfId="2" applyFont="1" applyFill="1" applyBorder="1" applyAlignment="1">
      <alignment vertical="center" wrapText="1"/>
    </xf>
    <xf numFmtId="168" fontId="15" fillId="0" borderId="5" xfId="15" applyNumberFormat="1" applyFont="1" applyFill="1" applyBorder="1" applyAlignment="1">
      <alignment horizontal="right" vertical="center" wrapText="1"/>
    </xf>
    <xf numFmtId="169" fontId="15" fillId="0" borderId="5" xfId="15" applyNumberFormat="1" applyFont="1" applyFill="1" applyBorder="1" applyAlignment="1">
      <alignment horizontal="right" vertical="center" wrapText="1"/>
    </xf>
    <xf numFmtId="43" fontId="8" fillId="0" borderId="5" xfId="4" applyFont="1" applyFill="1" applyBorder="1" applyAlignment="1">
      <alignment horizontal="center" vertical="center" wrapText="1"/>
    </xf>
    <xf numFmtId="43" fontId="15" fillId="0" borderId="5" xfId="4" applyFont="1" applyFill="1" applyBorder="1" applyAlignment="1">
      <alignment horizontal="right" vertical="center" wrapText="1"/>
    </xf>
    <xf numFmtId="43" fontId="8" fillId="0" borderId="7" xfId="15" applyFont="1" applyFill="1" applyBorder="1" applyAlignment="1">
      <alignment horizontal="center" vertical="center" wrapText="1"/>
    </xf>
    <xf numFmtId="4" fontId="15" fillId="0" borderId="7" xfId="15" applyNumberFormat="1" applyFont="1" applyFill="1" applyBorder="1" applyAlignment="1">
      <alignment horizontal="right" vertical="center" wrapText="1"/>
    </xf>
    <xf numFmtId="43" fontId="15" fillId="0" borderId="7" xfId="15" applyFont="1" applyFill="1" applyBorder="1" applyAlignment="1">
      <alignment horizontal="right" vertical="center" wrapText="1"/>
    </xf>
    <xf numFmtId="4" fontId="8" fillId="0" borderId="7" xfId="12" applyNumberFormat="1" applyFont="1" applyFill="1" applyBorder="1" applyAlignment="1">
      <alignment horizontal="center" vertical="center" wrapText="1"/>
    </xf>
    <xf numFmtId="43" fontId="8" fillId="0" borderId="7" xfId="15" quotePrefix="1"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15" xfId="0" applyFont="1" applyBorder="1" applyAlignment="1">
      <alignment horizontal="center" vertical="center" wrapText="1"/>
    </xf>
    <xf numFmtId="43" fontId="15" fillId="0" borderId="5" xfId="2" applyFont="1" applyFill="1" applyBorder="1" applyAlignment="1">
      <alignment horizontal="right" vertical="center" wrapText="1"/>
    </xf>
    <xf numFmtId="0" fontId="8" fillId="0" borderId="5" xfId="2" applyNumberFormat="1" applyFont="1" applyFill="1" applyBorder="1" applyAlignment="1">
      <alignment horizontal="center" vertical="center" wrapText="1"/>
    </xf>
    <xf numFmtId="0" fontId="6" fillId="0" borderId="0" xfId="0" applyFont="1" applyAlignment="1">
      <alignment horizontal="center" vertical="center" wrapText="1"/>
    </xf>
    <xf numFmtId="43" fontId="8" fillId="0" borderId="5" xfId="10" applyFont="1" applyFill="1" applyBorder="1" applyAlignment="1">
      <alignment horizontal="center" vertical="center" wrapText="1"/>
    </xf>
    <xf numFmtId="4" fontId="8" fillId="0" borderId="5" xfId="9" applyNumberFormat="1" applyFont="1" applyFill="1" applyBorder="1" applyAlignment="1">
      <alignment horizontal="center" vertical="center" wrapText="1"/>
    </xf>
    <xf numFmtId="4" fontId="36" fillId="0" borderId="5" xfId="9" applyNumberFormat="1" applyFont="1" applyFill="1" applyBorder="1" applyAlignment="1">
      <alignment horizontal="center" vertical="center" wrapText="1"/>
    </xf>
    <xf numFmtId="4" fontId="15" fillId="0" borderId="0" xfId="0" applyNumberFormat="1" applyFont="1" applyAlignment="1">
      <alignment horizontal="right" vertical="center" wrapText="1"/>
    </xf>
    <xf numFmtId="4" fontId="15" fillId="0" borderId="4" xfId="0" applyNumberFormat="1" applyFont="1" applyBorder="1" applyAlignment="1">
      <alignment horizontal="right" vertical="center" wrapText="1"/>
    </xf>
    <xf numFmtId="164" fontId="8" fillId="0" borderId="4" xfId="1" applyNumberFormat="1" applyFont="1" applyBorder="1" applyAlignment="1">
      <alignment horizontal="center" vertical="center" wrapText="1"/>
    </xf>
    <xf numFmtId="0" fontId="8" fillId="0" borderId="0" xfId="0" applyFont="1" applyAlignment="1">
      <alignment vertical="center" wrapText="1"/>
    </xf>
    <xf numFmtId="4" fontId="15" fillId="0" borderId="6" xfId="0" applyNumberFormat="1" applyFont="1" applyBorder="1" applyAlignment="1">
      <alignment horizontal="right" vertical="center" wrapText="1"/>
    </xf>
    <xf numFmtId="0" fontId="8" fillId="0" borderId="6" xfId="0" applyFont="1" applyBorder="1" applyAlignment="1">
      <alignment horizontal="center" vertical="center" wrapText="1"/>
    </xf>
    <xf numFmtId="1" fontId="8" fillId="0" borderId="5" xfId="0" applyNumberFormat="1" applyFont="1" applyBorder="1" applyAlignment="1">
      <alignment horizontal="center" vertical="center" wrapText="1"/>
    </xf>
    <xf numFmtId="4" fontId="15" fillId="0" borderId="5" xfId="0" applyNumberFormat="1" applyFont="1" applyBorder="1" applyAlignment="1">
      <alignment horizontal="right" vertical="center" wrapText="1"/>
    </xf>
    <xf numFmtId="2" fontId="8" fillId="0" borderId="5" xfId="17" applyNumberFormat="1" applyFont="1" applyBorder="1" applyAlignment="1">
      <alignment horizontal="left" vertical="center" wrapText="1"/>
    </xf>
    <xf numFmtId="4" fontId="8" fillId="0" borderId="5" xfId="11" applyNumberFormat="1" applyFont="1" applyBorder="1" applyAlignment="1">
      <alignment horizontal="right" vertical="center" wrapText="1"/>
    </xf>
    <xf numFmtId="0" fontId="8" fillId="0" borderId="5" xfId="0" applyFont="1" applyBorder="1" applyAlignment="1">
      <alignment horizontal="justify" vertical="center" wrapText="1"/>
    </xf>
    <xf numFmtId="4" fontId="8" fillId="0" borderId="5" xfId="11" applyNumberFormat="1" applyFont="1" applyBorder="1" applyAlignment="1">
      <alignment horizontal="center" vertical="center" wrapText="1"/>
    </xf>
    <xf numFmtId="167" fontId="8" fillId="0" borderId="5" xfId="0" applyNumberFormat="1" applyFont="1" applyBorder="1" applyAlignment="1">
      <alignment horizontal="center" vertical="center" wrapText="1"/>
    </xf>
    <xf numFmtId="0" fontId="8" fillId="0" borderId="5" xfId="8" applyFont="1" applyBorder="1" applyAlignment="1">
      <alignment horizontal="left" vertical="center" wrapText="1"/>
    </xf>
    <xf numFmtId="4" fontId="8" fillId="0" borderId="5" xfId="0" applyNumberFormat="1" applyFont="1" applyBorder="1" applyAlignment="1">
      <alignment vertical="center" wrapText="1"/>
    </xf>
    <xf numFmtId="4" fontId="15" fillId="0" borderId="5" xfId="0" applyNumberFormat="1" applyFont="1" applyBorder="1" applyAlignment="1">
      <alignment horizontal="center" vertical="center" wrapText="1"/>
    </xf>
    <xf numFmtId="0" fontId="15" fillId="0" borderId="5" xfId="0" applyFont="1" applyBorder="1" applyAlignment="1">
      <alignment horizontal="right" vertical="center" wrapText="1"/>
    </xf>
    <xf numFmtId="2" fontId="8" fillId="0" borderId="5" xfId="14" applyNumberFormat="1" applyFont="1" applyBorder="1" applyAlignment="1">
      <alignment horizontal="justify" vertical="center" wrapText="1"/>
    </xf>
    <xf numFmtId="0" fontId="8" fillId="0" borderId="5" xfId="7" applyFont="1" applyBorder="1" applyAlignment="1">
      <alignment vertical="center" wrapText="1"/>
    </xf>
    <xf numFmtId="168" fontId="15" fillId="0" borderId="5" xfId="26" applyNumberFormat="1" applyFont="1" applyBorder="1" applyAlignment="1">
      <alignment horizontal="right" vertical="center" wrapText="1"/>
    </xf>
    <xf numFmtId="2" fontId="8" fillId="0" borderId="5" xfId="0" applyNumberFormat="1" applyFont="1" applyBorder="1" applyAlignment="1">
      <alignment horizontal="right" vertical="center" wrapText="1"/>
    </xf>
    <xf numFmtId="2" fontId="8" fillId="0" borderId="5" xfId="0" applyNumberFormat="1" applyFont="1" applyBorder="1" applyAlignment="1">
      <alignment horizontal="center" vertical="center" wrapText="1"/>
    </xf>
    <xf numFmtId="173" fontId="8" fillId="0" borderId="5" xfId="0" applyNumberFormat="1" applyFont="1" applyBorder="1" applyAlignment="1">
      <alignment horizontal="center" vertical="center" wrapText="1"/>
    </xf>
    <xf numFmtId="2" fontId="15" fillId="0" borderId="5" xfId="0" applyNumberFormat="1" applyFont="1" applyBorder="1" applyAlignment="1">
      <alignment horizontal="right" vertical="top" wrapText="1"/>
    </xf>
    <xf numFmtId="2" fontId="8" fillId="0" borderId="5" xfId="0" applyNumberFormat="1" applyFont="1" applyBorder="1" applyAlignment="1">
      <alignment horizontal="right" vertical="top" wrapText="1"/>
    </xf>
    <xf numFmtId="0" fontId="8" fillId="0" borderId="5" xfId="0" applyFont="1" applyBorder="1" applyAlignment="1">
      <alignment horizontal="left" vertical="top" wrapText="1"/>
    </xf>
    <xf numFmtId="0" fontId="8" fillId="0" borderId="0" xfId="0" applyFont="1" applyAlignment="1">
      <alignment wrapText="1"/>
    </xf>
    <xf numFmtId="0" fontId="8" fillId="0" borderId="5" xfId="7" applyFont="1" applyBorder="1" applyAlignment="1">
      <alignment horizontal="center" vertical="center" wrapText="1"/>
    </xf>
    <xf numFmtId="2" fontId="8" fillId="0" borderId="5" xfId="0" applyNumberFormat="1" applyFont="1" applyBorder="1" applyAlignment="1">
      <alignment vertical="center" wrapText="1"/>
    </xf>
    <xf numFmtId="4" fontId="36" fillId="0" borderId="5" xfId="11" applyNumberFormat="1" applyFont="1" applyBorder="1" applyAlignment="1">
      <alignment horizontal="center" vertical="center" wrapText="1"/>
    </xf>
    <xf numFmtId="2" fontId="8" fillId="0" borderId="5" xfId="11" applyNumberFormat="1" applyFont="1" applyBorder="1" applyAlignment="1">
      <alignment horizontal="center" vertical="center" wrapText="1"/>
    </xf>
    <xf numFmtId="2" fontId="36" fillId="0" borderId="5" xfId="11" applyNumberFormat="1" applyFont="1" applyBorder="1" applyAlignment="1">
      <alignment horizontal="center" vertical="center" wrapText="1"/>
    </xf>
    <xf numFmtId="173" fontId="8" fillId="0" borderId="5" xfId="0" applyNumberFormat="1" applyFont="1" applyBorder="1" applyAlignment="1">
      <alignment horizontal="right" vertical="center" wrapText="1"/>
    </xf>
    <xf numFmtId="0" fontId="8" fillId="0" borderId="5" xfId="0" applyFont="1" applyBorder="1" applyAlignment="1">
      <alignment horizontal="left" wrapText="1"/>
    </xf>
    <xf numFmtId="0" fontId="8" fillId="0" borderId="5" xfId="0" applyFont="1" applyBorder="1" applyAlignment="1">
      <alignment horizontal="center" wrapText="1"/>
    </xf>
    <xf numFmtId="0" fontId="8" fillId="0" borderId="5" xfId="0" applyFont="1" applyBorder="1" applyAlignment="1">
      <alignment horizontal="center" vertical="top" wrapText="1"/>
    </xf>
    <xf numFmtId="0" fontId="8" fillId="0" borderId="5" xfId="7" applyFont="1" applyBorder="1" applyAlignment="1">
      <alignment horizontal="left" vertical="center" wrapText="1"/>
    </xf>
    <xf numFmtId="168" fontId="15" fillId="0" borderId="5" xfId="0" applyNumberFormat="1" applyFont="1" applyBorder="1" applyAlignment="1">
      <alignment horizontal="right" vertical="center" wrapText="1"/>
    </xf>
    <xf numFmtId="170" fontId="8" fillId="0" borderId="5" xfId="0" applyNumberFormat="1" applyFont="1" applyBorder="1" applyAlignment="1">
      <alignment horizontal="center" vertical="center" wrapText="1"/>
    </xf>
    <xf numFmtId="0" fontId="8" fillId="0" borderId="5" xfId="14" applyFont="1" applyBorder="1" applyAlignment="1">
      <alignment horizontal="left" vertical="center" wrapText="1"/>
    </xf>
    <xf numFmtId="169" fontId="15" fillId="0" borderId="5" xfId="0" applyNumberFormat="1" applyFont="1" applyBorder="1" applyAlignment="1">
      <alignment horizontal="right" vertical="center" wrapText="1"/>
    </xf>
    <xf numFmtId="1" fontId="8" fillId="0" borderId="7" xfId="0" applyNumberFormat="1" applyFont="1" applyBorder="1" applyAlignment="1">
      <alignment horizontal="center" vertical="center" wrapText="1"/>
    </xf>
    <xf numFmtId="0" fontId="8" fillId="0" borderId="7" xfId="7" applyFont="1" applyBorder="1" applyAlignment="1">
      <alignment vertical="center" wrapText="1"/>
    </xf>
    <xf numFmtId="4" fontId="15" fillId="0" borderId="7" xfId="0" applyNumberFormat="1" applyFont="1" applyBorder="1" applyAlignment="1">
      <alignment horizontal="right" vertical="center" wrapText="1"/>
    </xf>
    <xf numFmtId="0" fontId="8" fillId="0" borderId="7" xfId="0" applyFont="1" applyBorder="1" applyAlignment="1">
      <alignment horizontal="center" vertical="center" wrapText="1"/>
    </xf>
    <xf numFmtId="0" fontId="15" fillId="0" borderId="0" xfId="0" applyFont="1" applyAlignment="1">
      <alignment horizontal="right" vertical="center" wrapText="1"/>
    </xf>
    <xf numFmtId="4" fontId="15" fillId="0" borderId="4" xfId="0" applyNumberFormat="1" applyFont="1" applyBorder="1" applyAlignment="1">
      <alignment horizontal="center" vertical="center" wrapText="1"/>
    </xf>
    <xf numFmtId="0" fontId="8" fillId="0" borderId="0" xfId="0" applyFont="1" applyAlignment="1">
      <alignment horizontal="center" vertical="center" wrapText="1"/>
    </xf>
    <xf numFmtId="0" fontId="15" fillId="0" borderId="0" xfId="0" applyFont="1" applyAlignment="1">
      <alignment horizontal="center" vertical="center" wrapText="1"/>
    </xf>
    <xf numFmtId="4" fontId="4" fillId="2" borderId="5" xfId="0" applyNumberFormat="1" applyFont="1" applyFill="1" applyBorder="1" applyAlignment="1">
      <alignment horizontal="center" vertical="center" wrapText="1"/>
    </xf>
    <xf numFmtId="0" fontId="4" fillId="2" borderId="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3" xfId="0" applyFont="1" applyFill="1" applyBorder="1" applyAlignment="1">
      <alignment horizontal="center" vertical="center" wrapText="1"/>
    </xf>
    <xf numFmtId="43" fontId="5" fillId="2" borderId="4" xfId="15" applyFont="1" applyFill="1" applyBorder="1" applyAlignment="1">
      <alignment vertical="center" wrapText="1"/>
    </xf>
    <xf numFmtId="0" fontId="2" fillId="2" borderId="0" xfId="0" applyFont="1" applyFill="1" applyAlignment="1">
      <alignment vertical="center" wrapText="1"/>
    </xf>
    <xf numFmtId="43" fontId="2" fillId="2" borderId="0" xfId="15" applyFont="1" applyFill="1" applyBorder="1" applyAlignment="1">
      <alignment horizontal="center" vertical="center" wrapText="1"/>
    </xf>
    <xf numFmtId="0" fontId="5" fillId="2" borderId="4" xfId="15" applyNumberFormat="1" applyFont="1" applyFill="1" applyBorder="1" applyAlignment="1">
      <alignment horizontal="center" vertical="center" wrapText="1"/>
    </xf>
    <xf numFmtId="43" fontId="5" fillId="2" borderId="4" xfId="15" applyFont="1" applyFill="1" applyBorder="1" applyAlignment="1">
      <alignment horizontal="center" vertical="center" wrapText="1"/>
    </xf>
    <xf numFmtId="0" fontId="5" fillId="0" borderId="4" xfId="0" applyFont="1" applyBorder="1" applyAlignment="1">
      <alignment horizontal="center" vertical="center" wrapText="1"/>
    </xf>
    <xf numFmtId="4" fontId="15" fillId="0" borderId="4" xfId="0" applyNumberFormat="1" applyFont="1" applyBorder="1" applyAlignment="1">
      <alignment horizontal="center" vertical="center" wrapText="1"/>
    </xf>
    <xf numFmtId="0" fontId="15" fillId="0" borderId="4" xfId="0" applyFont="1" applyBorder="1" applyAlignment="1">
      <alignment horizontal="center" vertical="center" wrapText="1"/>
    </xf>
    <xf numFmtId="0" fontId="15" fillId="0" borderId="0" xfId="0" applyFont="1" applyAlignment="1">
      <alignment horizontal="left" vertical="center" wrapText="1"/>
    </xf>
    <xf numFmtId="0" fontId="37" fillId="0" borderId="0" xfId="0" applyFont="1" applyAlignment="1">
      <alignment horizontal="center" vertical="center" wrapText="1"/>
    </xf>
    <xf numFmtId="0" fontId="8" fillId="0" borderId="0" xfId="0" applyFont="1" applyAlignment="1">
      <alignment horizontal="center" vertical="center" wrapText="1"/>
    </xf>
    <xf numFmtId="0" fontId="8" fillId="0" borderId="11" xfId="0" applyFont="1" applyBorder="1" applyAlignment="1">
      <alignment horizontal="center" vertical="center" wrapText="1"/>
    </xf>
    <xf numFmtId="0" fontId="15" fillId="0" borderId="0" xfId="0" applyFont="1" applyAlignment="1">
      <alignment horizontal="left" wrapText="1"/>
    </xf>
    <xf numFmtId="4" fontId="15" fillId="0" borderId="13" xfId="0" applyNumberFormat="1" applyFont="1" applyBorder="1" applyAlignment="1">
      <alignment horizontal="center" vertical="center" wrapText="1"/>
    </xf>
    <xf numFmtId="4" fontId="15" fillId="0" borderId="14" xfId="0" applyNumberFormat="1" applyFont="1" applyBorder="1" applyAlignment="1">
      <alignment horizontal="center" vertical="center" wrapText="1"/>
    </xf>
    <xf numFmtId="4" fontId="15" fillId="0" borderId="12" xfId="0" applyNumberFormat="1" applyFont="1" applyBorder="1" applyAlignment="1">
      <alignment horizontal="center" vertical="center" wrapText="1"/>
    </xf>
    <xf numFmtId="0" fontId="15" fillId="0" borderId="0" xfId="0" applyFont="1" applyAlignment="1">
      <alignment horizontal="center" vertical="center" wrapText="1"/>
    </xf>
    <xf numFmtId="0" fontId="19" fillId="0" borderId="0" xfId="0" applyFont="1" applyAlignment="1">
      <alignment horizontal="center" vertical="center" wrapText="1"/>
    </xf>
    <xf numFmtId="0" fontId="38" fillId="0" borderId="5" xfId="0" applyFont="1" applyBorder="1" applyAlignment="1">
      <alignment horizontal="center" vertical="center" wrapText="1"/>
    </xf>
    <xf numFmtId="173" fontId="8" fillId="0" borderId="0" xfId="0" applyNumberFormat="1" applyFont="1" applyAlignment="1">
      <alignment horizontal="center" vertical="center" wrapText="1"/>
    </xf>
  </cellXfs>
  <cellStyles count="31">
    <cellStyle name="Comma" xfId="15" builtinId="3"/>
    <cellStyle name="Comma [0]" xfId="16" builtinId="6"/>
    <cellStyle name="Comma [0] 4" xfId="24"/>
    <cellStyle name="Comma 10" xfId="2"/>
    <cellStyle name="Comma 10 2 2 2" xfId="27"/>
    <cellStyle name="Comma 10 2 2 4" xfId="9"/>
    <cellStyle name="Comma 10 4" xfId="19"/>
    <cellStyle name="Comma 2 4" xfId="10"/>
    <cellStyle name="Comma 2 4 2 2" xfId="28"/>
    <cellStyle name="Comma 2 4 2 5" xfId="13"/>
    <cellStyle name="Comma 35" xfId="18"/>
    <cellStyle name="Comma 36 5" xfId="12"/>
    <cellStyle name="Comma 4" xfId="4"/>
    <cellStyle name="Normal" xfId="0" builtinId="0"/>
    <cellStyle name="Normal 17" xfId="6"/>
    <cellStyle name="Normal 19" xfId="5"/>
    <cellStyle name="Normal 2" xfId="1"/>
    <cellStyle name="Normal 2 2" xfId="14"/>
    <cellStyle name="Normal 2 2 4" xfId="26"/>
    <cellStyle name="Normal 2 6" xfId="7"/>
    <cellStyle name="Normal 2 9" xfId="20"/>
    <cellStyle name="Normal 21 4" xfId="11"/>
    <cellStyle name="Normal 3" xfId="23"/>
    <cellStyle name="Normal 4 2" xfId="25"/>
    <cellStyle name="Normal 5" xfId="29"/>
    <cellStyle name="Normal 6" xfId="3"/>
    <cellStyle name="Normal_BIEU 2_1" xfId="8"/>
    <cellStyle name="Normal_BIEU 7-KHTH" xfId="17"/>
    <cellStyle name="Normal_Bieu mau (CV )" xfId="22"/>
    <cellStyle name="Normal_Sheet1 2" xfId="30"/>
    <cellStyle name="Percent 2" xfId="21"/>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MAI%20NG&#7884;C%20PH&#431;&#416;NG\du%20an%20ngay%2026012022\TanHong\Ho%20so%20chinh%20sua%20KH%202022%20Tan%20Hong%2026_01_2022\Danh%20muc-KH%202022-Tan%20Hong-18-01-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xz"/>
      <sheetName val="Ra soat KH 2021 cu"/>
      <sheetName val="Bieu 10CH_KH 2022 25012022"/>
      <sheetName val="coppy (2)"/>
      <sheetName val="coppy"/>
      <sheetName val="Bieu 10CH_KH 2022 28112021"/>
      <sheetName val="Ra soat KH 2021 28112021"/>
      <sheetName val="Loai bo"/>
    </sheetNames>
    <sheetDataSet>
      <sheetData sheetId="0" refreshError="1"/>
      <sheetData sheetId="1" refreshError="1"/>
      <sheetData sheetId="2" refreshError="1"/>
      <sheetData sheetId="3" refreshError="1">
        <row r="11">
          <cell r="B11" t="str">
            <v>Vị trí đóng quân Trung đoàn BB320</v>
          </cell>
          <cell r="C11">
            <v>25</v>
          </cell>
          <cell r="E11">
            <v>25</v>
          </cell>
          <cell r="F11">
            <v>25</v>
          </cell>
          <cell r="T11" t="str">
            <v xml:space="preserve">An Phước </v>
          </cell>
          <cell r="U11" t="str">
            <v>Công văn số 3798/BQP-TM ngày 30/5/2019 của Bộ Quốc phòng về việc di chuyển vị trí đóng quân Trung đoàn BB320</v>
          </cell>
          <cell r="V11" t="str">
            <v>Thu hồi đất</v>
          </cell>
          <cell r="W11" t="str">
            <v xml:space="preserve">Thủ tướng CP mới phê duyệt chủ trương </v>
          </cell>
          <cell r="X11" t="str">
            <v>CQP</v>
          </cell>
        </row>
        <row r="12">
          <cell r="B12" t="str">
            <v>Mở rộng cổng phụ Trường THPT Tân Hồng</v>
          </cell>
          <cell r="C12">
            <v>0.17</v>
          </cell>
          <cell r="E12">
            <v>0.17</v>
          </cell>
          <cell r="G12">
            <v>0.17</v>
          </cell>
          <cell r="T12" t="str">
            <v>Thị trấn Sa Rài</v>
          </cell>
          <cell r="V12" t="str">
            <v>Thu hồi đất</v>
          </cell>
          <cell r="W12" t="str">
            <v>Đang triển khai</v>
          </cell>
          <cell r="X12" t="str">
            <v>DGD</v>
          </cell>
        </row>
        <row r="13">
          <cell r="B13" t="str">
            <v>Quốc lộ 30 đoạn Hồng Ngự - Dinh Bà</v>
          </cell>
          <cell r="C13">
            <v>35.78</v>
          </cell>
          <cell r="E13">
            <v>35.78</v>
          </cell>
          <cell r="F13">
            <v>28</v>
          </cell>
          <cell r="G13">
            <v>0.38</v>
          </cell>
          <cell r="L13">
            <v>1.78</v>
          </cell>
          <cell r="N13">
            <v>0.02</v>
          </cell>
          <cell r="S13">
            <v>5.6</v>
          </cell>
          <cell r="T13" t="str">
            <v>Bình Phú - Tân 
Hộ Cơ</v>
          </cell>
          <cell r="U13" t="str">
            <v>( Đã được Thủ tướng Chính phủ cho phép chuyển mục đích đất trồng lúa nước trên 10 ha tại Công văn số 2238/TTg-KTN ngày 13/12/2016)</v>
          </cell>
          <cell r="V13" t="str">
            <v>Thu hồi đất</v>
          </cell>
          <cell r="W13" t="str">
            <v>Đo đạc 2015 chưa thực hiện do thiếu vốn</v>
          </cell>
          <cell r="X13" t="str">
            <v>DGT</v>
          </cell>
        </row>
        <row r="14">
          <cell r="B14" t="str">
            <v>Đường trục chính nội đồng (đoạn ĐT 843 - kênh Tân Công Chí)</v>
          </cell>
          <cell r="C14">
            <v>2.85</v>
          </cell>
          <cell r="E14">
            <v>2.85</v>
          </cell>
          <cell r="F14">
            <v>2.85</v>
          </cell>
          <cell r="T14" t="str">
            <v>Tân Công Chí</v>
          </cell>
          <cell r="W14" t="str">
            <v xml:space="preserve"> (QĐ số 800/QĐ-UBND-HC ngày 05/8/2016 của UBND huyện Tân Hồng)</v>
          </cell>
          <cell r="X14" t="str">
            <v>DGT</v>
          </cell>
        </row>
        <row r="15">
          <cell r="B15" t="str">
            <v>Đường dẩn Láng biển lên cầu Tân Thành-Lò Gạch</v>
          </cell>
          <cell r="C15">
            <v>0.05</v>
          </cell>
          <cell r="E15">
            <v>0.05</v>
          </cell>
          <cell r="T15" t="str">
            <v>Thông Bình</v>
          </cell>
          <cell r="V15" t="str">
            <v>Thu hồi đất</v>
          </cell>
          <cell r="X15" t="str">
            <v>DGT</v>
          </cell>
        </row>
        <row r="16">
          <cell r="B16" t="str">
            <v xml:space="preserve">Đường dây 110 kV Hồng Ngự  - Vĩnh Hưng </v>
          </cell>
          <cell r="C16">
            <v>0.72</v>
          </cell>
          <cell r="E16">
            <v>0.72</v>
          </cell>
          <cell r="F16">
            <v>0.72</v>
          </cell>
          <cell r="T16" t="str">
            <v>Tân Công Chí, Thị trấn Sa Rài, Tân Thành B, Tân Hộ Cơ</v>
          </cell>
          <cell r="V16" t="str">
            <v>Thu hồi đất</v>
          </cell>
          <cell r="W16" t="str">
            <v>Điện lực Miền Nam đã đo vẽ đang thực hiện</v>
          </cell>
          <cell r="X16" t="str">
            <v>DNL</v>
          </cell>
        </row>
        <row r="17">
          <cell r="B17" t="str">
            <v>Trạm biến áp 110KV</v>
          </cell>
          <cell r="C17">
            <v>0.62</v>
          </cell>
          <cell r="E17">
            <v>0.62</v>
          </cell>
          <cell r="T17" t="str">
            <v>Tân Công Chí</v>
          </cell>
          <cell r="V17" t="str">
            <v>Thu hồi đất</v>
          </cell>
          <cell r="X17" t="str">
            <v>DNL</v>
          </cell>
        </row>
        <row r="18">
          <cell r="B18" t="str">
            <v>Mở rộng trụ sở UBND xã An Phước</v>
          </cell>
          <cell r="C18">
            <v>0.11</v>
          </cell>
          <cell r="E18">
            <v>0.11</v>
          </cell>
          <cell r="F18">
            <v>0.11</v>
          </cell>
          <cell r="T18" t="str">
            <v>An Phước</v>
          </cell>
          <cell r="V18" t="str">
            <v>Thu hồi đất</v>
          </cell>
          <cell r="X18" t="str">
            <v>TSC</v>
          </cell>
        </row>
        <row r="19">
          <cell r="B19" t="str">
            <v>Trường Mầm non Tân Công Chí (Điểm chính)</v>
          </cell>
          <cell r="C19">
            <v>0.22</v>
          </cell>
          <cell r="E19">
            <v>0.22</v>
          </cell>
          <cell r="F19">
            <v>0.22</v>
          </cell>
          <cell r="T19" t="str">
            <v>Tân Công Chí</v>
          </cell>
          <cell r="V19" t="str">
            <v>Thu hồi đất</v>
          </cell>
          <cell r="X19" t="str">
            <v>DGD</v>
          </cell>
        </row>
        <row r="20">
          <cell r="B20" t="str">
            <v xml:space="preserve">Mở rộng đường Trần Phú </v>
          </cell>
          <cell r="C20">
            <v>0.4</v>
          </cell>
          <cell r="E20">
            <v>0.4</v>
          </cell>
          <cell r="G20">
            <v>0.25</v>
          </cell>
          <cell r="K20">
            <v>0.15</v>
          </cell>
          <cell r="T20" t="str">
            <v>Thị trấn Sa Rài</v>
          </cell>
          <cell r="V20" t="str">
            <v>Thu hồi đất</v>
          </cell>
          <cell r="W20" t="str">
            <v>Nhà nước Nhân dân cùng làm, dân chưa đồng ý. 2 hộ không đồng ý</v>
          </cell>
          <cell r="X20" t="str">
            <v>DGT</v>
          </cell>
        </row>
        <row r="21">
          <cell r="B21" t="str">
            <v>Nâng cấp mở rộng tuyến ĐT 842</v>
          </cell>
          <cell r="C21">
            <v>33.594923000000001</v>
          </cell>
          <cell r="D21">
            <v>31.946486269928243</v>
          </cell>
          <cell r="E21">
            <v>1.6484367300717588</v>
          </cell>
          <cell r="F21">
            <v>4.8570415812943357E-2</v>
          </cell>
          <cell r="G21">
            <v>0.50803227670773454</v>
          </cell>
          <cell r="H21">
            <v>1.4478135969174345E-2</v>
          </cell>
          <cell r="L21">
            <v>0.92502205538675519</v>
          </cell>
          <cell r="S21">
            <v>0.15233384619515139</v>
          </cell>
          <cell r="T21" t="str">
            <v xml:space="preserve">An Phước, Tân Phước </v>
          </cell>
          <cell r="U21" t="str">
            <v>Quyết định 645/QĐ-UBD-HC ngày 28/5/2021</v>
          </cell>
          <cell r="V21" t="str">
            <v>Thu hồi đất</v>
          </cell>
          <cell r="W21" t="str">
            <v>Đã thông báo thu hồi đất</v>
          </cell>
          <cell r="X21" t="str">
            <v>DGT</v>
          </cell>
        </row>
        <row r="22">
          <cell r="B22" t="str">
            <v>Xây dựng  Cầu Tân Thành B tuyến ĐT 843</v>
          </cell>
          <cell r="C22">
            <v>2.1800000000000002</v>
          </cell>
          <cell r="D22">
            <v>1.0900000000000001</v>
          </cell>
          <cell r="E22">
            <v>1.0900000000000001</v>
          </cell>
          <cell r="F22">
            <v>0.15</v>
          </cell>
          <cell r="G22">
            <v>0.11</v>
          </cell>
          <cell r="J22">
            <v>0.22</v>
          </cell>
          <cell r="L22">
            <v>0.33</v>
          </cell>
          <cell r="S22">
            <v>0.28000000000000003</v>
          </cell>
          <cell r="T22" t="str">
            <v>Tân Thành B- Thông Bình</v>
          </cell>
          <cell r="U22" t="str">
            <v>Quyết định 1892/QĐ-UBD-HC ngày 16/12/2020</v>
          </cell>
          <cell r="V22" t="str">
            <v>Thu hồi đất</v>
          </cell>
          <cell r="W22" t="str">
            <v>Đã thông báo thu hồi đất</v>
          </cell>
          <cell r="X22" t="str">
            <v>DGT</v>
          </cell>
        </row>
        <row r="23">
          <cell r="B23" t="str">
            <v>Đường tránh nội ô thị trấn Sa Rài (đoạn từ Quốc Lộ 30 đến tỉnh lộ ĐT. 843).</v>
          </cell>
          <cell r="C23">
            <v>7.77</v>
          </cell>
          <cell r="E23">
            <v>7.77</v>
          </cell>
          <cell r="F23">
            <v>7</v>
          </cell>
          <cell r="G23">
            <v>0.5</v>
          </cell>
          <cell r="K23">
            <v>0.1</v>
          </cell>
          <cell r="L23">
            <v>0.17</v>
          </cell>
          <cell r="T23" t="str">
            <v>thị trấn Sa Rài và Tân Công Chí</v>
          </cell>
          <cell r="V23" t="str">
            <v>Thu hồi đất</v>
          </cell>
          <cell r="W23" t="str">
            <v>Quyết định số 467/QĐ-UBND ngày 17/12/2020 của UBND huyện</v>
          </cell>
          <cell r="X23" t="str">
            <v>DGT</v>
          </cell>
        </row>
        <row r="24">
          <cell r="B24" t="str">
            <v>Công trình hạ tầng kỷ thuật khu kinh tế cửa khẩu Đồng Tháp (giai đoạn 2)</v>
          </cell>
          <cell r="C24">
            <v>6.9999999999999993E-2</v>
          </cell>
          <cell r="E24">
            <v>6.9999999999999993E-2</v>
          </cell>
          <cell r="F24">
            <v>0.04</v>
          </cell>
          <cell r="G24">
            <v>0.02</v>
          </cell>
          <cell r="L24">
            <v>0.01</v>
          </cell>
          <cell r="T24" t="str">
            <v>Thông Bình và Tân Hộ Cơ</v>
          </cell>
          <cell r="V24" t="str">
            <v>Thu hồi đất</v>
          </cell>
          <cell r="W24" t="str">
            <v xml:space="preserve">Quyết định số 763/QĐ-UBND  ngày 30/07/2019 của UBND tỉnh </v>
          </cell>
          <cell r="X24" t="str">
            <v>DGT</v>
          </cell>
        </row>
        <row r="25">
          <cell r="B25" t="str">
            <v>Công trình dự án đầu tư xây dựng công trình Đường thống Nhất (Gò Cát - Quốc lộ 30)</v>
          </cell>
          <cell r="C25">
            <v>0.35</v>
          </cell>
          <cell r="E25">
            <v>0.35</v>
          </cell>
          <cell r="F25">
            <v>0.35</v>
          </cell>
          <cell r="T25" t="str">
            <v>Bình Phú</v>
          </cell>
          <cell r="V25" t="str">
            <v>Thu hồi đất</v>
          </cell>
          <cell r="W25" t="str">
            <v>Quyết định số 261/QĐ-UBND-XDCB ngày 20/09/2018 của UBND huyện</v>
          </cell>
          <cell r="X25" t="str">
            <v>DGT</v>
          </cell>
        </row>
        <row r="26">
          <cell r="B26" t="str">
            <v>Nâng cấp giao thông lộ 30 cũ</v>
          </cell>
          <cell r="C26">
            <v>11.88</v>
          </cell>
          <cell r="E26">
            <v>11.88</v>
          </cell>
          <cell r="S26">
            <v>11.88</v>
          </cell>
          <cell r="T26" t="str">
            <v>Bình Phú</v>
          </cell>
          <cell r="U26" t="str">
            <v xml:space="preserve">Quyết định 233/QĐ-UBND ngày 12 tháng 9 năm 2021 của UBND tỉnh </v>
          </cell>
          <cell r="V26" t="str">
            <v>Thu hồi đất</v>
          </cell>
          <cell r="W26" t="str">
            <v xml:space="preserve">Quyết định 233/QĐ-UBND ngày 12 tháng 9 năm 2021 của UBND tỉnh </v>
          </cell>
          <cell r="X26" t="str">
            <v>DGT</v>
          </cell>
        </row>
        <row r="27">
          <cell r="B27" t="str">
            <v>Đường ĐT.845 đoạn Trường Xuân -Tân Phước</v>
          </cell>
          <cell r="C27">
            <v>3.7</v>
          </cell>
          <cell r="D27">
            <v>1.1399999999999999</v>
          </cell>
          <cell r="E27">
            <v>2.56</v>
          </cell>
          <cell r="F27">
            <v>2.35</v>
          </cell>
          <cell r="L27">
            <v>0.21</v>
          </cell>
          <cell r="T27" t="str">
            <v>Trường Xuân, Thạnh Lợi (huyện Tháp Mười); Hòa Bình (huyện Tam Nông); Tân Phước (huyện Tân Hồng)</v>
          </cell>
          <cell r="U27" t="str">
            <v>Quyết định 647/QĐ-UBD-HC ngày 28/5/2021</v>
          </cell>
          <cell r="V27" t="str">
            <v>Thu hồi đất</v>
          </cell>
          <cell r="W27" t="str">
            <v xml:space="preserve">Quyết định 233/QĐ-UBND ngày 12 tháng 9 năm 2021 của UBND tỉnh </v>
          </cell>
          <cell r="X27" t="str">
            <v>DGT</v>
          </cell>
        </row>
        <row r="28">
          <cell r="B28" t="str">
            <v>Đường Tân Thành (Long Sơn Ngọc – Biên Giới), đoạn từ bến đò Long Sơn Ngọc đến chợ Biên giới Thông Bình</v>
          </cell>
          <cell r="C28">
            <v>1.22</v>
          </cell>
          <cell r="E28">
            <v>1.22</v>
          </cell>
          <cell r="T28" t="str">
            <v>Thông Bình</v>
          </cell>
          <cell r="V28" t="str">
            <v>Thu hồi đất</v>
          </cell>
          <cell r="X28" t="str">
            <v>DGT</v>
          </cell>
        </row>
        <row r="29">
          <cell r="B29" t="str">
            <v>Đường vào Trung tâm y tế Huyện (Đoạn từ đường Nguyễn Tri Phương đến công phụ phía Nam).</v>
          </cell>
          <cell r="C29">
            <v>0.125</v>
          </cell>
          <cell r="E29">
            <v>0.125</v>
          </cell>
          <cell r="G29">
            <v>0.125</v>
          </cell>
          <cell r="T29" t="str">
            <v>Thị trấn Sa Rài</v>
          </cell>
          <cell r="V29" t="str">
            <v>Thu hồi đất</v>
          </cell>
          <cell r="X29" t="str">
            <v>DGT</v>
          </cell>
        </row>
        <row r="30">
          <cell r="B30" t="str">
            <v>Giải tỏa bến kênh Tàu Quay</v>
          </cell>
          <cell r="C30">
            <v>0.12</v>
          </cell>
          <cell r="E30">
            <v>0.12</v>
          </cell>
          <cell r="T30" t="str">
            <v>Tân Thành A</v>
          </cell>
          <cell r="V30" t="str">
            <v>Thu hồi đất</v>
          </cell>
          <cell r="X30" t="str">
            <v>DGT</v>
          </cell>
        </row>
        <row r="31">
          <cell r="B31" t="str">
            <v>Cầu Cả Sơ</v>
          </cell>
          <cell r="C31">
            <v>0.05</v>
          </cell>
          <cell r="E31">
            <v>0.05</v>
          </cell>
          <cell r="T31" t="str">
            <v>Tân Thành A</v>
          </cell>
          <cell r="V31" t="str">
            <v>Thu hồi đất</v>
          </cell>
          <cell r="X31" t="str">
            <v>DGT</v>
          </cell>
        </row>
        <row r="32">
          <cell r="B32" t="str">
            <v xml:space="preserve">Đường dẫn  vào đê bao hợp tác xã Tân Tiến </v>
          </cell>
          <cell r="C32">
            <v>0.08</v>
          </cell>
          <cell r="E32">
            <v>0.08</v>
          </cell>
          <cell r="T32" t="str">
            <v>Tân Phước</v>
          </cell>
          <cell r="V32" t="str">
            <v>Thu hồi đất</v>
          </cell>
          <cell r="X32" t="str">
            <v>DGT</v>
          </cell>
        </row>
        <row r="33">
          <cell r="B33" t="str">
            <v>Mở rộng hai mố Cầu Cả Sơ (dự án Lramp)</v>
          </cell>
          <cell r="C33">
            <v>0.03</v>
          </cell>
          <cell r="E33">
            <v>0.03</v>
          </cell>
          <cell r="T33" t="str">
            <v>Tân Thành A</v>
          </cell>
          <cell r="V33" t="str">
            <v>Thu hồi đất</v>
          </cell>
          <cell r="X33" t="str">
            <v>DGT</v>
          </cell>
        </row>
        <row r="34">
          <cell r="B34" t="str">
            <v>Xây dựng nghĩa trang xã Bình Phú.</v>
          </cell>
          <cell r="C34">
            <v>2.87</v>
          </cell>
          <cell r="D34">
            <v>0.96</v>
          </cell>
          <cell r="E34">
            <v>1.91</v>
          </cell>
          <cell r="F34">
            <v>1.91</v>
          </cell>
          <cell r="T34" t="str">
            <v>Bình Phú</v>
          </cell>
          <cell r="U34" t="str">
            <v>vị trí tại tờ bản đồ số 3</v>
          </cell>
          <cell r="V34" t="str">
            <v>Thu hồi đất</v>
          </cell>
          <cell r="W34" t="str">
            <v xml:space="preserve">Quyết định số 62/QĐ-UBND.ĐTXD ngày 25/3/2021 của UBND huyện </v>
          </cell>
          <cell r="X34" t="str">
            <v>NTD</v>
          </cell>
        </row>
        <row r="35">
          <cell r="B35" t="str">
            <v>Dự án bố trí  ổn định dân cư Dinh Bà</v>
          </cell>
          <cell r="C35">
            <v>14</v>
          </cell>
          <cell r="D35">
            <v>4.2300000000000004</v>
          </cell>
          <cell r="E35">
            <v>9.77</v>
          </cell>
          <cell r="F35">
            <v>9.36</v>
          </cell>
          <cell r="I35">
            <v>0.41</v>
          </cell>
          <cell r="T35" t="str">
            <v>Tân Hộ Cơ</v>
          </cell>
          <cell r="U35" t="str">
            <v xml:space="preserve">Diện tích  thực tế theo báo cáo số 971/UBND-HC của UBND huyện gửi Sở TNMT ngày 22 tháng 10 năm 2020 về việc báo cáo rà soát diện tích đất phải thu hồi để thực hiện dự án Bố trí ổn định khu dân cư Dinh Bà. </v>
          </cell>
          <cell r="V35" t="str">
            <v>Thu hồi đất</v>
          </cell>
          <cell r="W35" t="str">
            <v>Đang triển khai,Tỉnh đã uỷ quyền cho huyện đã  thông báo thu hồi</v>
          </cell>
          <cell r="X35" t="str">
            <v>ONT</v>
          </cell>
        </row>
        <row r="36">
          <cell r="B36" t="str">
            <v>Quy hoạch lô F1 khu cửa khẩu Qyốc tế Dinh Bà</v>
          </cell>
          <cell r="C36">
            <v>7.8</v>
          </cell>
          <cell r="D36">
            <v>3.74</v>
          </cell>
          <cell r="E36">
            <v>4.0599999999999996</v>
          </cell>
          <cell r="F36">
            <v>4.0599999999999996</v>
          </cell>
          <cell r="T36" t="str">
            <v>ấp Dinh Bà, Tân Hộ Cơ</v>
          </cell>
          <cell r="U36" t="str">
            <v>Công văn số 1681/VPUBND-KT ngày 02/8/2021 của Văn phòng Ủy ban nhân dân Tỉnh</v>
          </cell>
          <cell r="V36" t="str">
            <v>Thu hồi đất</v>
          </cell>
          <cell r="W36" t="str">
            <v>Công văn số 1681/VPUBND-KT ngày 02/8/2021 của Văn phòng Ủy ban nhân dân Tỉnh</v>
          </cell>
          <cell r="X36" t="str">
            <v>TMD</v>
          </cell>
        </row>
        <row r="37">
          <cell r="B37" t="str">
            <v xml:space="preserve">Đề án phát triển Trung tâm Dịch vụ nông nghiệp huyện Tân Hồng </v>
          </cell>
          <cell r="C37">
            <v>8.5599999999999987</v>
          </cell>
          <cell r="D37">
            <v>5.56</v>
          </cell>
          <cell r="E37">
            <v>3</v>
          </cell>
          <cell r="F37">
            <v>0.8</v>
          </cell>
          <cell r="H37">
            <v>2.2000000000000002</v>
          </cell>
          <cell r="T37" t="str">
            <v>ấp Rọc muống, Tân Công Chí</v>
          </cell>
          <cell r="U37" t="str">
            <v>thửa 326,327,1069,322,1070,325,401, 1495 tờ BD số 5 ….</v>
          </cell>
          <cell r="V37" t="str">
            <v>Thu hồi đất</v>
          </cell>
          <cell r="W37" t="str">
            <v>Thu hồi giao Trung tâm Dịch vụ nông nghiệp sản xuất nông nghiệp thí  nghiệm và trình diễn</v>
          </cell>
          <cell r="X37" t="str">
            <v>TMD</v>
          </cell>
        </row>
        <row r="38">
          <cell r="B38" t="str">
            <v>Cứng hóa nội đồng hợp tác xã 19, 20, 21</v>
          </cell>
          <cell r="C38">
            <v>0.09</v>
          </cell>
          <cell r="E38">
            <v>0.09</v>
          </cell>
          <cell r="F38">
            <v>0.09</v>
          </cell>
          <cell r="T38" t="str">
            <v>Tân Phước</v>
          </cell>
          <cell r="V38" t="str">
            <v>Thu hồi đất</v>
          </cell>
          <cell r="X38" t="str">
            <v>DGT</v>
          </cell>
        </row>
        <row r="39">
          <cell r="B39" t="str">
            <v>Nạo vét kênh Chòi Mòi</v>
          </cell>
          <cell r="C39">
            <v>0.80400000000000005</v>
          </cell>
          <cell r="D39">
            <v>0.46899999999999997</v>
          </cell>
          <cell r="E39">
            <v>0.33500000000000008</v>
          </cell>
          <cell r="F39">
            <v>0.33500000000000008</v>
          </cell>
          <cell r="T39" t="str">
            <v>Thông Bình</v>
          </cell>
          <cell r="V39" t="str">
            <v>Thu hồi đất</v>
          </cell>
          <cell r="X39" t="str">
            <v>DTL</v>
          </cell>
        </row>
        <row r="40">
          <cell r="B40" t="str">
            <v>Nạo vét kênh Công Binh</v>
          </cell>
          <cell r="C40">
            <v>0.72</v>
          </cell>
          <cell r="D40">
            <v>0.42</v>
          </cell>
          <cell r="E40">
            <v>0.3</v>
          </cell>
          <cell r="F40">
            <v>0.3</v>
          </cell>
          <cell r="T40" t="str">
            <v>Thông Bình</v>
          </cell>
          <cell r="V40" t="str">
            <v>Thu hồi đất</v>
          </cell>
          <cell r="X40" t="str">
            <v>DTL</v>
          </cell>
        </row>
        <row r="41">
          <cell r="B41" t="str">
            <v>Nạo vét kết hợp lộ nội đồng Lung Sâu</v>
          </cell>
          <cell r="C41">
            <v>0.5</v>
          </cell>
          <cell r="D41">
            <v>0.3</v>
          </cell>
          <cell r="E41">
            <v>0.2</v>
          </cell>
          <cell r="F41">
            <v>0.2</v>
          </cell>
          <cell r="T41" t="str">
            <v>Tân Công Chí</v>
          </cell>
          <cell r="V41" t="str">
            <v>Thu hồi đất</v>
          </cell>
          <cell r="X41" t="str">
            <v>DTL</v>
          </cell>
        </row>
        <row r="42">
          <cell r="B42" t="str">
            <v>Nạo vét mương tiêu kết hợp đường nội đồng cánh đồng Lăng Xăng</v>
          </cell>
          <cell r="C42">
            <v>1.08</v>
          </cell>
          <cell r="D42">
            <v>0.72</v>
          </cell>
          <cell r="E42">
            <v>0.3600000000000001</v>
          </cell>
          <cell r="F42">
            <v>0.3600000000000001</v>
          </cell>
          <cell r="T42" t="str">
            <v>Tân Hộ Cơ</v>
          </cell>
          <cell r="V42" t="str">
            <v>Thu hồi đất</v>
          </cell>
          <cell r="X42" t="str">
            <v>DTL</v>
          </cell>
        </row>
        <row r="43">
          <cell r="B43" t="str">
            <v>Cụm điểm tựa phòng thủ biên giới tỉnh Đồng Tháp</v>
          </cell>
          <cell r="C43">
            <v>2.5</v>
          </cell>
          <cell r="E43">
            <v>2.5</v>
          </cell>
          <cell r="F43">
            <v>2.5</v>
          </cell>
          <cell r="T43" t="str">
            <v>Tân Hộ Cơ</v>
          </cell>
          <cell r="U43" t="str">
            <v xml:space="preserve"> Công văn số 2723/QK-TM ngày 27/9/2019 của Quân khu 9</v>
          </cell>
          <cell r="V43" t="str">
            <v>Thu hồi đất</v>
          </cell>
          <cell r="X43" t="str">
            <v>CQP</v>
          </cell>
        </row>
        <row r="44">
          <cell r="B44" t="str">
            <v>Chuyển mục đích sử dụng sang đất Thương mại dịch vụ (Nhà hàng tiệc cưới Thu Hạnh)</v>
          </cell>
          <cell r="C44">
            <v>0.96</v>
          </cell>
          <cell r="E44">
            <v>0.96</v>
          </cell>
          <cell r="F44">
            <v>0.96</v>
          </cell>
          <cell r="T44" t="str">
            <v>Thị trấn Sa Rài</v>
          </cell>
          <cell r="U44" t="str">
            <v>thửa 82 tờ 32, 1,8  tờ 4, 1,7 tờ 1</v>
          </cell>
          <cell r="V44" t="str">
            <v>Đăng ký 2021</v>
          </cell>
          <cell r="W44" t="str">
            <v>Đăng ký 2021</v>
          </cell>
          <cell r="X44" t="str">
            <v>TMD</v>
          </cell>
        </row>
        <row r="45">
          <cell r="B45" t="str">
            <v>Chuyển mục đích sử dụng đất từ đất trồng lúa sang đất sản xuất kinh doanh phi nông nghiệp</v>
          </cell>
          <cell r="C45">
            <v>1.36</v>
          </cell>
          <cell r="E45">
            <v>1.36</v>
          </cell>
          <cell r="F45">
            <v>1.36</v>
          </cell>
          <cell r="T45" t="str">
            <v>Tân Hộ Cơ</v>
          </cell>
          <cell r="U45" t="str">
            <v>Một phần thửa 720 tờ bản đồ 05</v>
          </cell>
          <cell r="W45" t="str">
            <v>Nghị quyết số 173 /2018/NQ-HĐND của HĐND tỉnh ngày 18/07/2018  (2 hạng mục)</v>
          </cell>
          <cell r="X45" t="str">
            <v>SKC</v>
          </cell>
        </row>
        <row r="46">
          <cell r="B46" t="str">
            <v>Chuyển mục đích sử dụng đất sang đất sản xuất kinh doanh phi nông nghiệp</v>
          </cell>
          <cell r="C46">
            <v>1.6</v>
          </cell>
          <cell r="E46">
            <v>1.6</v>
          </cell>
          <cell r="F46">
            <v>1.6</v>
          </cell>
          <cell r="T46" t="str">
            <v>Tân Hộ Cơ</v>
          </cell>
          <cell r="U46" t="str">
            <v>thửa 964,3153 tờ 2 / 4066,4065 tờ 1</v>
          </cell>
          <cell r="W46" t="str">
            <v>Nghị quyết số 203 /2018/NQ-HĐND của HĐND tỉnh ngày 6/12/2018 (1 hạng mục)</v>
          </cell>
          <cell r="X46" t="str">
            <v>SKC</v>
          </cell>
        </row>
        <row r="47">
          <cell r="B47" t="str">
            <v>Kho lạnh và nhà máy chế biến thuỷ sản TH3</v>
          </cell>
          <cell r="C47">
            <v>5</v>
          </cell>
          <cell r="E47">
            <v>5</v>
          </cell>
          <cell r="H47">
            <v>5</v>
          </cell>
          <cell r="T47" t="str">
            <v>Tân Công Chí</v>
          </cell>
          <cell r="V47" t="str">
            <v>Doanh nghiệp, hộ gia đình, cá nhân</v>
          </cell>
          <cell r="W47" t="str">
            <v>Nhu cầu</v>
          </cell>
          <cell r="X47" t="str">
            <v>SKC</v>
          </cell>
        </row>
        <row r="48">
          <cell r="B48" t="str">
            <v>Chuyển mục đích sang đất  ở đô thị</v>
          </cell>
          <cell r="C48">
            <v>5.0000000000000001E-3</v>
          </cell>
          <cell r="E48">
            <v>5.0000000000000001E-3</v>
          </cell>
          <cell r="G48">
            <v>5.0000000000000001E-3</v>
          </cell>
          <cell r="T48" t="str">
            <v>Thị Trấn Sa Rài</v>
          </cell>
          <cell r="U48" t="str">
            <v>Thửa 5,Tờ 29</v>
          </cell>
          <cell r="V48" t="str">
            <v>Đăng ký 2021</v>
          </cell>
          <cell r="X48" t="str">
            <v>ODT</v>
          </cell>
        </row>
        <row r="49">
          <cell r="B49" t="str">
            <v>Chuyển mục đích sang đất  ở đô thị</v>
          </cell>
          <cell r="C49">
            <v>8.8400000000000006E-3</v>
          </cell>
          <cell r="E49">
            <v>0.01</v>
          </cell>
          <cell r="G49">
            <v>0.01</v>
          </cell>
          <cell r="T49" t="str">
            <v>Thị Trấn Sa Rài</v>
          </cell>
          <cell r="U49" t="str">
            <v>thửa 36,tờ 33</v>
          </cell>
          <cell r="V49" t="str">
            <v>Đăng ký 2021</v>
          </cell>
          <cell r="X49" t="str">
            <v>ODT</v>
          </cell>
        </row>
        <row r="50">
          <cell r="B50" t="str">
            <v>Chuyển mục đích sang đất  ở đô thị</v>
          </cell>
          <cell r="C50">
            <v>0.01</v>
          </cell>
          <cell r="E50">
            <v>0.01</v>
          </cell>
          <cell r="F50">
            <v>0.01</v>
          </cell>
          <cell r="T50" t="str">
            <v>Thị Trấn Sa Rài</v>
          </cell>
          <cell r="U50" t="str">
            <v>Một phần thửa số 2, tờ bản đồ 68</v>
          </cell>
          <cell r="V50" t="str">
            <v>Đăng ký 2021</v>
          </cell>
          <cell r="X50" t="str">
            <v>ODT</v>
          </cell>
        </row>
        <row r="51">
          <cell r="B51" t="str">
            <v>Chuyển mục đích sang đất  ở Lâm Quang Hùng</v>
          </cell>
          <cell r="C51">
            <v>0.02</v>
          </cell>
          <cell r="E51">
            <v>0.02</v>
          </cell>
          <cell r="F51">
            <v>0.02</v>
          </cell>
          <cell r="T51" t="str">
            <v>Thị Trấn Sa Rài</v>
          </cell>
          <cell r="U51" t="str">
            <v>Thửa 229, tờ 35</v>
          </cell>
          <cell r="V51" t="str">
            <v>Đăng ký 2021</v>
          </cell>
          <cell r="W51" t="str">
            <v xml:space="preserve">Phù hợp quy hoạch đô thị TTSR </v>
          </cell>
          <cell r="X51" t="str">
            <v>ODT</v>
          </cell>
        </row>
        <row r="52">
          <cell r="B52" t="str">
            <v>Chuyển mục đích sang đất  ở Trần Văn Bích</v>
          </cell>
          <cell r="C52">
            <v>0.02</v>
          </cell>
          <cell r="E52">
            <v>0.02</v>
          </cell>
          <cell r="G52">
            <v>0.02</v>
          </cell>
          <cell r="T52" t="str">
            <v>Thị Trấn Sa Rài</v>
          </cell>
          <cell r="U52" t="str">
            <v>thửa 228, tờ 35</v>
          </cell>
          <cell r="V52" t="str">
            <v>Đăng ký 2021</v>
          </cell>
          <cell r="X52" t="str">
            <v>ODT</v>
          </cell>
        </row>
        <row r="53">
          <cell r="B53" t="str">
            <v>Chuyển mục đích sang đất  ở Nguyễn Thị Trinh</v>
          </cell>
          <cell r="C53">
            <v>0.02</v>
          </cell>
          <cell r="E53">
            <v>0.02</v>
          </cell>
          <cell r="G53">
            <v>0.02</v>
          </cell>
          <cell r="T53" t="str">
            <v>Thị Trấn Sa Rài</v>
          </cell>
          <cell r="U53" t="str">
            <v>thửa 7,tờ 27</v>
          </cell>
          <cell r="V53" t="str">
            <v>Đăng ký 2021</v>
          </cell>
          <cell r="X53" t="str">
            <v>ODT</v>
          </cell>
        </row>
        <row r="54">
          <cell r="B54" t="str">
            <v>Chuyển mục đích sang đất  ở đô thị</v>
          </cell>
          <cell r="C54">
            <v>0.02</v>
          </cell>
          <cell r="E54">
            <v>0.02</v>
          </cell>
          <cell r="G54">
            <v>0.02</v>
          </cell>
          <cell r="T54" t="str">
            <v>Thị Trấn Sa Rài</v>
          </cell>
          <cell r="U54" t="str">
            <v>Thửa 124,Tờ 26</v>
          </cell>
          <cell r="V54" t="str">
            <v>Đăng ký 2021</v>
          </cell>
          <cell r="X54" t="str">
            <v>ODT</v>
          </cell>
        </row>
        <row r="55">
          <cell r="B55" t="str">
            <v>Chuyển mục đích sang đất  ở đô thị</v>
          </cell>
          <cell r="C55">
            <v>0.02</v>
          </cell>
          <cell r="E55">
            <v>0.02</v>
          </cell>
          <cell r="F55">
            <v>0.02</v>
          </cell>
          <cell r="T55" t="str">
            <v>Thị Trấn Sa Rài</v>
          </cell>
          <cell r="U55" t="str">
            <v>Thửa 152,Tờ 21</v>
          </cell>
          <cell r="V55" t="str">
            <v>Đăng ký 2021</v>
          </cell>
          <cell r="X55" t="str">
            <v>ODT</v>
          </cell>
        </row>
        <row r="56">
          <cell r="B56" t="str">
            <v>Chuyển mục đích từ đất trồng lúa sang đất ở đô thị</v>
          </cell>
          <cell r="C56">
            <v>0.02</v>
          </cell>
          <cell r="E56">
            <v>0.02</v>
          </cell>
          <cell r="F56">
            <v>0.02</v>
          </cell>
          <cell r="T56" t="str">
            <v>Thị Trấn Sa Rài</v>
          </cell>
          <cell r="U56" t="str">
            <v xml:space="preserve">Quyết định 233/QĐ-UBND ngày 12 tháng 9 năm 2021 của UBND tỉnh </v>
          </cell>
          <cell r="X56" t="str">
            <v>ODT</v>
          </cell>
        </row>
        <row r="57">
          <cell r="B57" t="str">
            <v>Chuyển mục đích từ đất trồng lúa, đất trồng cây lâu năm, đất nuôi trồng thủy sản, đất nông nghiệp khác sang đất ở đô thị</v>
          </cell>
          <cell r="C57">
            <v>0.25</v>
          </cell>
          <cell r="E57">
            <v>0.25</v>
          </cell>
          <cell r="F57">
            <v>0.13</v>
          </cell>
          <cell r="G57">
            <v>0.09</v>
          </cell>
          <cell r="H57">
            <v>0.01</v>
          </cell>
          <cell r="K57">
            <v>0.02</v>
          </cell>
          <cell r="T57" t="str">
            <v>Thị Trấn Sa Rài</v>
          </cell>
          <cell r="X57" t="str">
            <v>ODT</v>
          </cell>
        </row>
        <row r="58">
          <cell r="B58" t="str">
            <v>Chuyển mục đích từ đất trồng lúa, đất trồng cây lâu năm, đất nuôi trồng thủy sản sang đất ở đô thị</v>
          </cell>
          <cell r="C58">
            <v>0.7599999999999999</v>
          </cell>
          <cell r="E58">
            <v>0.7599999999999999</v>
          </cell>
          <cell r="F58">
            <v>0.28999999999999998</v>
          </cell>
          <cell r="G58">
            <v>0.37</v>
          </cell>
          <cell r="H58">
            <v>0.1</v>
          </cell>
          <cell r="T58" t="str">
            <v>Thị Trấn Sa Rài</v>
          </cell>
          <cell r="U58" t="str">
            <v xml:space="preserve">Quyết định 233/QĐ-UBND ngày 12 tháng 9 năm 2021 của UBND tỉnh </v>
          </cell>
          <cell r="X58" t="str">
            <v>ODT</v>
          </cell>
        </row>
        <row r="59">
          <cell r="B59" t="str">
            <v>Chuyển mục đích đất ở đô thị Thị trấn Sa Rài</v>
          </cell>
          <cell r="C59">
            <v>0.9</v>
          </cell>
          <cell r="E59">
            <v>0.9</v>
          </cell>
          <cell r="F59">
            <v>0.6</v>
          </cell>
          <cell r="G59">
            <v>0.2</v>
          </cell>
          <cell r="H59">
            <v>0.1</v>
          </cell>
          <cell r="T59" t="str">
            <v>Thị Trấn Sa Rài</v>
          </cell>
          <cell r="V59" t="str">
            <v>Đang thực hiện đề nghị chuyển tiếp</v>
          </cell>
          <cell r="X59" t="str">
            <v>ODT</v>
          </cell>
        </row>
        <row r="60">
          <cell r="B60" t="str">
            <v>Hộ gia đình cá nhân chuyển mục đích sang đất ở nông thôn</v>
          </cell>
          <cell r="C60">
            <v>0.1</v>
          </cell>
          <cell r="E60">
            <v>0.1</v>
          </cell>
          <cell r="F60">
            <v>0.02</v>
          </cell>
          <cell r="G60">
            <v>0.04</v>
          </cell>
          <cell r="J60">
            <v>0.04</v>
          </cell>
          <cell r="T60" t="str">
            <v>Tân Hộ Cơ</v>
          </cell>
          <cell r="U60" t="str">
            <v>phần các thửa: 1247, 4810, 4973, BĐ số 1; phần thửa 1421, BĐ số 5</v>
          </cell>
          <cell r="X60" t="str">
            <v>ONT</v>
          </cell>
        </row>
        <row r="61">
          <cell r="B61" t="str">
            <v>Hộ gia đình cá nhân chuyển mục đích sang đất ở nông thôn</v>
          </cell>
          <cell r="C61">
            <v>0.12</v>
          </cell>
          <cell r="E61">
            <v>0.12</v>
          </cell>
          <cell r="G61">
            <v>0.12</v>
          </cell>
          <cell r="H61">
            <v>0</v>
          </cell>
          <cell r="T61" t="str">
            <v>Tân Phước</v>
          </cell>
          <cell r="U61" t="str">
            <v>phần các thửa: 22, 47, BĐ số 52; phần thửa 37, BĐ số 29; phần thửa 57, BĐ số 62</v>
          </cell>
          <cell r="X61" t="str">
            <v>ONT</v>
          </cell>
        </row>
        <row r="62">
          <cell r="B62" t="str">
            <v>Hộ gia đình cá nhân chuyển mục đích sang đất ở nông thôn</v>
          </cell>
          <cell r="C62">
            <v>0.14000000000000001</v>
          </cell>
          <cell r="E62">
            <v>0.14000000000000001</v>
          </cell>
          <cell r="F62">
            <v>0.14000000000000001</v>
          </cell>
          <cell r="T62" t="str">
            <v>Thông Bình</v>
          </cell>
          <cell r="U62" t="str">
            <v>Thửa 91, phần thửa1210, BĐ số 4; phần thửa 25, BĐ số 30</v>
          </cell>
          <cell r="X62" t="str">
            <v>ONT</v>
          </cell>
        </row>
        <row r="63">
          <cell r="B63" t="str">
            <v>Hộ gia đình cá nhân chuyển mục đích sang đất ở nông thôn dọc các tuyến giao thông trên địa bàn xã</v>
          </cell>
          <cell r="C63">
            <v>0.42000000000000004</v>
          </cell>
          <cell r="E63">
            <v>0.42000000000000004</v>
          </cell>
          <cell r="F63">
            <v>0.15</v>
          </cell>
          <cell r="G63">
            <v>0.17</v>
          </cell>
          <cell r="H63">
            <v>0.1</v>
          </cell>
          <cell r="T63" t="str">
            <v>Thông Bình</v>
          </cell>
          <cell r="W63" t="str">
            <v>cặp các tuyến giao thông trên địa bàn xã</v>
          </cell>
          <cell r="X63" t="str">
            <v>ONT</v>
          </cell>
        </row>
        <row r="64">
          <cell r="B64" t="str">
            <v>Hộ gia đình cá nhân chuyển mục đích sang đất ở nông thôn</v>
          </cell>
          <cell r="C64">
            <v>0.16999999999999998</v>
          </cell>
          <cell r="E64">
            <v>0.16999999999999998</v>
          </cell>
          <cell r="F64">
            <v>0.08</v>
          </cell>
          <cell r="G64">
            <v>0.09</v>
          </cell>
          <cell r="T64" t="str">
            <v>Tân Thành B</v>
          </cell>
          <cell r="U64" t="str">
            <v xml:space="preserve">phần các thửa: 4594, 3082, 3096, 2488, 3081, BĐ số 4; phần các thửa: </v>
          </cell>
          <cell r="X64" t="str">
            <v>ONT</v>
          </cell>
        </row>
        <row r="65">
          <cell r="B65" t="str">
            <v>Hộ gia đình cá nhân chuyển mục đích sang đất ở nông thôn</v>
          </cell>
          <cell r="C65">
            <v>0.19</v>
          </cell>
          <cell r="E65">
            <v>0.19</v>
          </cell>
          <cell r="F65">
            <v>0.01</v>
          </cell>
          <cell r="H65">
            <v>0.18</v>
          </cell>
          <cell r="T65" t="str">
            <v>Tân Công Chí</v>
          </cell>
          <cell r="U65" t="str">
            <v>phần các thửa 1096, 1745, BĐ số 4</v>
          </cell>
          <cell r="X65" t="str">
            <v>ONT</v>
          </cell>
        </row>
        <row r="66">
          <cell r="B66" t="str">
            <v>Hộ gia đình cá nhân chuyển mục đích sang đất ở nông thôn dọc các tuyến giao thông trên địa bàn xã</v>
          </cell>
          <cell r="C66">
            <v>0.17</v>
          </cell>
          <cell r="E66">
            <v>0.17</v>
          </cell>
          <cell r="F66">
            <v>0.05</v>
          </cell>
          <cell r="G66">
            <v>7.0000000000000007E-2</v>
          </cell>
          <cell r="H66">
            <v>0.05</v>
          </cell>
          <cell r="T66" t="str">
            <v>Tân Thành A</v>
          </cell>
          <cell r="U66" t="str">
            <v xml:space="preserve">Quyết định 233/QĐ-UBND ngày 12 tháng 9 năm 2021 của UBND tỉnh </v>
          </cell>
          <cell r="X66" t="str">
            <v>ONT</v>
          </cell>
        </row>
        <row r="67">
          <cell r="B67" t="str">
            <v>Hộ gia đình cá nhân chuyển mục đích sang đất ở nông thôn dọc các tuyến giao thông trên địa bàn xã</v>
          </cell>
          <cell r="C67">
            <v>0.16</v>
          </cell>
          <cell r="E67">
            <v>0.16</v>
          </cell>
          <cell r="F67">
            <v>0.1</v>
          </cell>
          <cell r="G67">
            <v>0.01</v>
          </cell>
          <cell r="H67">
            <v>0.05</v>
          </cell>
          <cell r="T67" t="str">
            <v>Tân Thành B</v>
          </cell>
          <cell r="U67" t="str">
            <v>cặp các tuyến giao thông trên địa bàn xã</v>
          </cell>
          <cell r="X67" t="str">
            <v>ONT</v>
          </cell>
        </row>
        <row r="68">
          <cell r="B68" t="str">
            <v>Hộ gia đình cá nhân chuyển mục đích sang đất ở nông thôn</v>
          </cell>
          <cell r="C68">
            <v>0.27</v>
          </cell>
          <cell r="E68">
            <v>0.27</v>
          </cell>
          <cell r="G68">
            <v>0.27</v>
          </cell>
          <cell r="T68" t="str">
            <v>Bình Phú</v>
          </cell>
          <cell r="U68" t="str">
            <v>phần 1020, BĐ: 1; 1 phần thửa các thửa: 597, 1044, 1444 BĐ: 4</v>
          </cell>
          <cell r="V68" t="str">
            <v xml:space="preserve">Quyết định 233/QĐ-UBND ngày 12 tháng 9 năm 2021 của UBND tỉnh </v>
          </cell>
          <cell r="X68" t="str">
            <v>ONT</v>
          </cell>
        </row>
        <row r="69">
          <cell r="B69" t="str">
            <v>Hộ gia đình cá nhân chuyển mục đích sang đất ở nông thôn dọc các tuyến giao thông trên địa bàn xã</v>
          </cell>
          <cell r="C69">
            <v>0.2</v>
          </cell>
          <cell r="E69">
            <v>0.2</v>
          </cell>
          <cell r="F69">
            <v>0.05</v>
          </cell>
          <cell r="G69">
            <v>0.09</v>
          </cell>
          <cell r="H69">
            <v>0.06</v>
          </cell>
          <cell r="T69" t="str">
            <v>Tân Phước</v>
          </cell>
          <cell r="U69" t="str">
            <v xml:space="preserve">Quyết định 233/QĐ-UBND ngày 12 tháng 9 năm 2021 của UBND tỉnh </v>
          </cell>
          <cell r="X69" t="str">
            <v>ONT</v>
          </cell>
        </row>
        <row r="70">
          <cell r="B70" t="str">
            <v>Hộ gia đình cá nhân chuyển mục đích sang đất ở nông thôn dọc các tuyến giao thông trên địa bàn xã</v>
          </cell>
          <cell r="C70">
            <v>0.35</v>
          </cell>
          <cell r="E70">
            <v>0.35</v>
          </cell>
          <cell r="F70">
            <v>0.1</v>
          </cell>
          <cell r="G70">
            <v>0.15</v>
          </cell>
          <cell r="H70">
            <v>0.1</v>
          </cell>
          <cell r="T70" t="str">
            <v>Tân Công Chí</v>
          </cell>
          <cell r="U70" t="str">
            <v>cặp các tuyến giao thông trên địa bàn xã</v>
          </cell>
          <cell r="V70" t="str">
            <v xml:space="preserve">Quyết định 233/QĐ-UBND ngày 12 tháng 9 năm 2021 của UBND tỉnh </v>
          </cell>
          <cell r="X70" t="str">
            <v>ONT</v>
          </cell>
        </row>
        <row r="71">
          <cell r="B71" t="str">
            <v>Hộ gia đình cá nhân chuyển mục đích sang đất ở nông thôn</v>
          </cell>
          <cell r="C71">
            <v>0.41000000000000003</v>
          </cell>
          <cell r="E71">
            <v>0.41000000000000003</v>
          </cell>
          <cell r="F71">
            <v>0.03</v>
          </cell>
          <cell r="G71">
            <v>0.36</v>
          </cell>
          <cell r="H71">
            <v>0.02</v>
          </cell>
          <cell r="T71" t="str">
            <v>An Phước</v>
          </cell>
          <cell r="U71" t="str">
            <v>thửa 89, tờ BĐ 25; thửa 177, tờ BĐ 42; thửa 23, BĐ: 59; thửa 117, 52. 1/51 BĐ 45; thửa 97, 86 BĐ 26; thửa 48, BĐ số 7</v>
          </cell>
          <cell r="V71" t="str">
            <v xml:space="preserve">Quyết định 233/QĐ-UBND ngày 12 tháng 9 năm 2021 của UBND tỉnh </v>
          </cell>
          <cell r="X71" t="str">
            <v>ONT</v>
          </cell>
        </row>
        <row r="72">
          <cell r="B72" t="str">
            <v>Hộ gia đình cá nhân chuyển mục đích sang đất ở nông thôn dọc các tuyến giao thông</v>
          </cell>
          <cell r="C72">
            <v>0.49</v>
          </cell>
          <cell r="E72">
            <v>0.49</v>
          </cell>
          <cell r="F72">
            <v>0.2</v>
          </cell>
          <cell r="G72">
            <v>0.19</v>
          </cell>
          <cell r="H72">
            <v>0.1</v>
          </cell>
          <cell r="T72" t="str">
            <v>Bình Phú</v>
          </cell>
          <cell r="U72" t="str">
            <v>dọc theo các trục lộ giao thông</v>
          </cell>
          <cell r="V72" t="str">
            <v xml:space="preserve">Quyết định 233/QĐ-UBND ngày 12 tháng 9 năm 2021 của UBND tỉnh </v>
          </cell>
          <cell r="X72" t="str">
            <v>ONT</v>
          </cell>
        </row>
        <row r="73">
          <cell r="B73" t="str">
            <v>Hộ gia đình cá nhân chuyển mục đích sang đất ở nông thôn dọc các tuyến giao thông trên địa bàn xã</v>
          </cell>
          <cell r="C73">
            <v>0.52</v>
          </cell>
          <cell r="E73">
            <v>0.52</v>
          </cell>
          <cell r="F73">
            <v>0.12</v>
          </cell>
          <cell r="G73">
            <v>0.3</v>
          </cell>
          <cell r="H73">
            <v>0.1</v>
          </cell>
          <cell r="T73" t="str">
            <v>Tân Hộ Cơ</v>
          </cell>
          <cell r="U73" t="str">
            <v>cặp các tuyến giao thông trên địa bàn xã</v>
          </cell>
          <cell r="V73" t="str">
            <v xml:space="preserve">Quyết định 233/QĐ-UBND ngày 12 tháng 9 năm 2021 của UBND tỉnh </v>
          </cell>
          <cell r="X73" t="str">
            <v>ONT</v>
          </cell>
        </row>
        <row r="74">
          <cell r="B74" t="str">
            <v>Chuyển mục đích từ đất trồng cây lâu năm sang đất ở nông thôn</v>
          </cell>
          <cell r="C74">
            <v>0.66</v>
          </cell>
          <cell r="E74">
            <v>0.66</v>
          </cell>
          <cell r="G74">
            <v>0.66</v>
          </cell>
          <cell r="T74" t="str">
            <v>An Phước</v>
          </cell>
          <cell r="V74" t="str">
            <v xml:space="preserve">Quyết định 233/QĐ-UBND ngày 12 tháng 9 năm 2021 của UBND tỉnh </v>
          </cell>
          <cell r="W74" t="str">
            <v xml:space="preserve">Quyết định 233/QĐ-UBND ngày 12 tháng 9 năm 2021 của UBND tỉnh </v>
          </cell>
          <cell r="X74" t="str">
            <v>ONT</v>
          </cell>
        </row>
        <row r="75">
          <cell r="B75" t="str">
            <v>Hộ gia đình cá nhân chuyển mục đích sang đất ở nông thôn dọc các tuyến giao thông</v>
          </cell>
          <cell r="C75">
            <v>0.79999999999999993</v>
          </cell>
          <cell r="E75">
            <v>0.79999999999999993</v>
          </cell>
          <cell r="F75">
            <v>0.2</v>
          </cell>
          <cell r="G75">
            <v>0.5</v>
          </cell>
          <cell r="H75">
            <v>0.1</v>
          </cell>
          <cell r="T75" t="str">
            <v>An Phước</v>
          </cell>
          <cell r="U75" t="str">
            <v>dọc theo các trục lộ giao thông</v>
          </cell>
          <cell r="V75" t="str">
            <v xml:space="preserve">Quyết định 233/QĐ-UBND ngày 12 tháng 9 năm 2021 của UBND tỉnh </v>
          </cell>
          <cell r="X75" t="str">
            <v>ONT</v>
          </cell>
        </row>
        <row r="76">
          <cell r="B76" t="str">
            <v>chuyển sang đất sản xuất kinh doanh phi nông nghiệp - đất thương mại dịch vụ</v>
          </cell>
          <cell r="C76">
            <v>0.31</v>
          </cell>
          <cell r="E76">
            <v>0.31</v>
          </cell>
          <cell r="G76">
            <v>0.31</v>
          </cell>
          <cell r="T76" t="str">
            <v>Thị Trấn Sa Rài</v>
          </cell>
          <cell r="U76" t="str">
            <v>thửa 135, 1 phần 136, 137, BĐ số 2</v>
          </cell>
          <cell r="X76" t="str">
            <v>TMD</v>
          </cell>
        </row>
        <row r="77">
          <cell r="B77" t="str">
            <v>Chuyển mục đích sang đất thương mại dịch vụ Bình Phú</v>
          </cell>
          <cell r="C77">
            <v>0.04</v>
          </cell>
          <cell r="E77">
            <v>0.04</v>
          </cell>
          <cell r="N77">
            <v>0.04</v>
          </cell>
          <cell r="T77" t="str">
            <v>Bình Phú</v>
          </cell>
          <cell r="U77" t="str">
            <v>thửa 2167, tờ 2</v>
          </cell>
          <cell r="V77" t="str">
            <v>Đăng ký 2021</v>
          </cell>
          <cell r="X77" t="str">
            <v>TMD</v>
          </cell>
        </row>
        <row r="78">
          <cell r="B78" t="str">
            <v>Chuyển mục đích sang đất thương mại dịch vụ xã Tân Hộ Cơ</v>
          </cell>
          <cell r="C78">
            <v>0.05</v>
          </cell>
          <cell r="E78">
            <v>0.05</v>
          </cell>
          <cell r="L78">
            <v>0.05</v>
          </cell>
          <cell r="T78" t="str">
            <v>Tân Hộ Cơ</v>
          </cell>
          <cell r="U78" t="str">
            <v>Phần thửa 4393, tờ 3</v>
          </cell>
          <cell r="V78" t="str">
            <v>Chưa thực hiện đề nghị chuyển tiếp</v>
          </cell>
          <cell r="X78" t="str">
            <v>TMD</v>
          </cell>
        </row>
        <row r="79">
          <cell r="B79" t="str">
            <v>Chuyển mục đích sang đất  ở Trương Như Tâm, ông Đỗ Văn Anh</v>
          </cell>
          <cell r="C79">
            <v>0.03</v>
          </cell>
          <cell r="E79">
            <v>0.03</v>
          </cell>
          <cell r="F79" t="str">
            <v>CLN:0,01</v>
          </cell>
          <cell r="T79" t="str">
            <v>Thị trấn Sa Rài</v>
          </cell>
          <cell r="U79">
            <v>2021.2021999999999</v>
          </cell>
          <cell r="V79" t="str">
            <v>Chuyển mục đích sử dụng đất</v>
          </cell>
          <cell r="X79" t="str">
            <v>ODT</v>
          </cell>
        </row>
        <row r="80">
          <cell r="B80" t="str">
            <v>Chuyển mục đích đất ở đô thị Thị trấn Sa Rài</v>
          </cell>
          <cell r="C80">
            <v>15</v>
          </cell>
          <cell r="E80">
            <v>15</v>
          </cell>
          <cell r="T80" t="str">
            <v>Thị trấn Sa Rài</v>
          </cell>
          <cell r="U80" t="str">
            <v>2022-2030</v>
          </cell>
          <cell r="V80" t="str">
            <v>Chuyển mục đích sử dụng đất</v>
          </cell>
          <cell r="X80" t="str">
            <v>ODT</v>
          </cell>
        </row>
        <row r="81">
          <cell r="B81" t="str">
            <v>Chuyển mục đích sang đất  ở Phạm Quốc Long</v>
          </cell>
          <cell r="C81">
            <v>0.1</v>
          </cell>
          <cell r="E81">
            <v>0.1</v>
          </cell>
          <cell r="G81">
            <v>0.1</v>
          </cell>
          <cell r="T81" t="str">
            <v>Thị trấn Sa Rài</v>
          </cell>
          <cell r="U81" t="str">
            <v xml:space="preserve"> Thửa 20 TBĐ 61</v>
          </cell>
          <cell r="V81" t="str">
            <v>Chuyển mục đích sử dụng đất</v>
          </cell>
          <cell r="X81" t="str">
            <v>ODT</v>
          </cell>
        </row>
        <row r="82">
          <cell r="B82" t="str">
            <v>Chuyển mục đích sang đất  ở Hà Minh Phụng</v>
          </cell>
          <cell r="C82">
            <v>0.05</v>
          </cell>
          <cell r="E82">
            <v>0.05</v>
          </cell>
          <cell r="F82">
            <v>0.05</v>
          </cell>
          <cell r="T82" t="str">
            <v>Thị trấn Sa Rài</v>
          </cell>
          <cell r="U82" t="str">
            <v xml:space="preserve"> Thửa 100 TBĐ 16</v>
          </cell>
          <cell r="V82" t="str">
            <v>Chuyển mục đích sử dụng đất</v>
          </cell>
          <cell r="X82" t="str">
            <v>ODT</v>
          </cell>
        </row>
        <row r="83">
          <cell r="B83" t="str">
            <v>Chuyển mục đích sang đất  ở Lê Năm</v>
          </cell>
          <cell r="C83">
            <v>0.05</v>
          </cell>
          <cell r="E83">
            <v>0.05</v>
          </cell>
          <cell r="F83">
            <v>0.05</v>
          </cell>
          <cell r="T83" t="str">
            <v>Thị trấn Sa Rài</v>
          </cell>
          <cell r="U83" t="str">
            <v xml:space="preserve"> Thửa  228 TBĐ 34</v>
          </cell>
          <cell r="V83" t="str">
            <v>Chuyển mục đích sử dụng đất</v>
          </cell>
          <cell r="X83" t="str">
            <v>ODT</v>
          </cell>
        </row>
        <row r="84">
          <cell r="B84" t="str">
            <v>Chuyển mục đích sang đất  ở Huỳnh Thanh Phương</v>
          </cell>
          <cell r="C84">
            <v>0.04</v>
          </cell>
          <cell r="E84">
            <v>0.04</v>
          </cell>
          <cell r="F84">
            <v>0.04</v>
          </cell>
          <cell r="T84" t="str">
            <v>Thị trấn Sa Rài</v>
          </cell>
          <cell r="U84" t="str">
            <v xml:space="preserve"> Thửa  128 TBĐ 37</v>
          </cell>
          <cell r="V84" t="str">
            <v>Chuyển mục đích sử dụng đất</v>
          </cell>
          <cell r="X84" t="str">
            <v>ODT</v>
          </cell>
        </row>
        <row r="85">
          <cell r="B85" t="str">
            <v>Chuyển mục đích sang đất  ở Trần Thị Lan</v>
          </cell>
          <cell r="C85">
            <v>0.1</v>
          </cell>
          <cell r="E85">
            <v>0.1</v>
          </cell>
          <cell r="J85">
            <v>0.1</v>
          </cell>
          <cell r="T85" t="str">
            <v>Thị trấn Sa Rài</v>
          </cell>
          <cell r="U85" t="str">
            <v>1 phần  Thửa  64 TBĐ 25</v>
          </cell>
          <cell r="V85" t="str">
            <v>Chuyển mục đích sử dụng đất</v>
          </cell>
          <cell r="X85" t="str">
            <v>ODT</v>
          </cell>
        </row>
        <row r="86">
          <cell r="B86" t="str">
            <v>Chuyển mục đích sang đất  ở Trần Thị Thu; bà Hồ Thị Thân</v>
          </cell>
          <cell r="C86">
            <v>0.08</v>
          </cell>
          <cell r="E86">
            <v>0.08</v>
          </cell>
          <cell r="F86" t="str">
            <v>LUC:0,04</v>
          </cell>
          <cell r="T86" t="str">
            <v>Tân Hộ Cơ</v>
          </cell>
          <cell r="U86">
            <v>2021.2021999999999</v>
          </cell>
          <cell r="V86" t="str">
            <v>Chuyển mục đích sử dụng đất</v>
          </cell>
          <cell r="X86" t="str">
            <v>ONT</v>
          </cell>
        </row>
        <row r="87">
          <cell r="B87" t="str">
            <v xml:space="preserve">Chuyển mục đích đất ở xã Bình Phú </v>
          </cell>
          <cell r="C87">
            <v>0.1</v>
          </cell>
          <cell r="E87">
            <v>0.1</v>
          </cell>
          <cell r="F87">
            <v>0.03</v>
          </cell>
          <cell r="G87">
            <v>0.03</v>
          </cell>
          <cell r="H87">
            <v>0.04</v>
          </cell>
          <cell r="T87" t="str">
            <v>Bình Phú</v>
          </cell>
          <cell r="V87" t="str">
            <v>Đang thực hiện đề nghị chuyển tiếp</v>
          </cell>
          <cell r="X87" t="str">
            <v>ONT</v>
          </cell>
        </row>
        <row r="88">
          <cell r="B88" t="str">
            <v>Chuyển mục đích đất ở nông thôn xã Tân Thành A</v>
          </cell>
          <cell r="C88">
            <v>0.1</v>
          </cell>
          <cell r="E88">
            <v>0.1</v>
          </cell>
          <cell r="F88">
            <v>0.03</v>
          </cell>
          <cell r="G88">
            <v>0.03</v>
          </cell>
          <cell r="H88">
            <v>0.04</v>
          </cell>
          <cell r="T88" t="str">
            <v>Tân Thành A</v>
          </cell>
          <cell r="V88" t="str">
            <v>Đang thực hiện đề nghị chuyển tiếp</v>
          </cell>
          <cell r="X88" t="str">
            <v>ONT</v>
          </cell>
        </row>
        <row r="89">
          <cell r="B89" t="str">
            <v>Chuyển mục đích đất ở nông thôn xã Tân Thành B</v>
          </cell>
          <cell r="C89">
            <v>0.1</v>
          </cell>
          <cell r="E89">
            <v>0.1</v>
          </cell>
          <cell r="F89">
            <v>0.03</v>
          </cell>
          <cell r="G89">
            <v>0.03</v>
          </cell>
          <cell r="H89">
            <v>0.04</v>
          </cell>
          <cell r="T89" t="str">
            <v>Tân Thành B</v>
          </cell>
          <cell r="V89" t="str">
            <v>Đang thực hiện đề nghị chuyển tiếp</v>
          </cell>
          <cell r="X89" t="str">
            <v>ONT</v>
          </cell>
        </row>
        <row r="90">
          <cell r="B90" t="str">
            <v>Chuyển mục đích đất ở nông thôn xã Tân Công Chí</v>
          </cell>
          <cell r="C90">
            <v>0.1</v>
          </cell>
          <cell r="E90">
            <v>0.1</v>
          </cell>
          <cell r="F90">
            <v>0.03</v>
          </cell>
          <cell r="G90">
            <v>0.03</v>
          </cell>
          <cell r="H90">
            <v>0.04</v>
          </cell>
          <cell r="T90" t="str">
            <v>Tân Công Chí</v>
          </cell>
          <cell r="V90" t="str">
            <v>Đang thực hiện đề nghị chuyển tiếp</v>
          </cell>
          <cell r="X90" t="str">
            <v>ONT</v>
          </cell>
        </row>
        <row r="91">
          <cell r="B91" t="str">
            <v>Chuyển mục đích đất ở nông thôn xã An Phước</v>
          </cell>
          <cell r="C91">
            <v>0.1</v>
          </cell>
          <cell r="E91">
            <v>0.1</v>
          </cell>
          <cell r="F91">
            <v>0.03</v>
          </cell>
          <cell r="G91">
            <v>0.03</v>
          </cell>
          <cell r="H91">
            <v>0.04</v>
          </cell>
          <cell r="T91" t="str">
            <v>An Phước</v>
          </cell>
          <cell r="V91" t="str">
            <v>Đang thực hiện đề nghị chuyển tiếp</v>
          </cell>
          <cell r="X91" t="str">
            <v>ONT</v>
          </cell>
        </row>
        <row r="92">
          <cell r="B92" t="str">
            <v>Chuyển mục đích sang đất  ở Trịnh Văn Đực</v>
          </cell>
          <cell r="C92">
            <v>0.04</v>
          </cell>
          <cell r="E92">
            <v>0.04</v>
          </cell>
          <cell r="F92">
            <v>0.04</v>
          </cell>
          <cell r="T92" t="str">
            <v>Tân Hộ Cơ</v>
          </cell>
          <cell r="U92" t="str">
            <v>1 phần thửa 875 TBĐ 04</v>
          </cell>
          <cell r="V92" t="str">
            <v>Chuyển mục đích sử dụng đất</v>
          </cell>
          <cell r="X92" t="str">
            <v>ONT</v>
          </cell>
        </row>
        <row r="93">
          <cell r="B93" t="str">
            <v>Chuyển mục đích sang đất  ở Hồ Thị Thân</v>
          </cell>
          <cell r="C93">
            <v>0.05</v>
          </cell>
          <cell r="E93">
            <v>0.05</v>
          </cell>
          <cell r="H93">
            <v>0.05</v>
          </cell>
          <cell r="T93" t="str">
            <v>Tân Hộ Cơ</v>
          </cell>
          <cell r="U93" t="str">
            <v>1 phần thửa 1951TBĐ 01</v>
          </cell>
          <cell r="V93" t="str">
            <v>Chuyển mục đích sử dụng đất</v>
          </cell>
          <cell r="X93" t="str">
            <v>ONT</v>
          </cell>
        </row>
        <row r="94">
          <cell r="B94" t="str">
            <v>Chuyển mục đích sang đất ở (ấp gò Bói)</v>
          </cell>
          <cell r="C94">
            <v>0.17</v>
          </cell>
          <cell r="E94">
            <v>0.17</v>
          </cell>
          <cell r="G94">
            <v>0.17</v>
          </cell>
          <cell r="T94" t="str">
            <v>Tân Hộ Cơ</v>
          </cell>
          <cell r="U94" t="str">
            <v>thửa 4618 TBĐ 03</v>
          </cell>
          <cell r="V94" t="str">
            <v>Chuyển mục đích sử dụng đất</v>
          </cell>
          <cell r="X94" t="str">
            <v>ONT</v>
          </cell>
        </row>
        <row r="95">
          <cell r="B95" t="str">
            <v>Chuyển mục đích sang đất ở ấp Long Sơn</v>
          </cell>
          <cell r="C95">
            <v>0.14000000000000001</v>
          </cell>
          <cell r="E95">
            <v>0.14000000000000001</v>
          </cell>
          <cell r="G95">
            <v>0.14000000000000001</v>
          </cell>
          <cell r="T95" t="str">
            <v>Thông Bình</v>
          </cell>
          <cell r="U95" t="str">
            <v xml:space="preserve"> Thửa 1308, 1210 TBĐ 4</v>
          </cell>
          <cell r="V95" t="str">
            <v>Chuyển mục đích sử dụng đất</v>
          </cell>
          <cell r="X95" t="str">
            <v>ONT</v>
          </cell>
        </row>
        <row r="96">
          <cell r="B96" t="str">
            <v>Chuyển mục đích sang đất ở Phạm Văn Chất</v>
          </cell>
          <cell r="C96">
            <v>0.01</v>
          </cell>
          <cell r="E96">
            <v>0.01</v>
          </cell>
          <cell r="G96">
            <v>0.01</v>
          </cell>
          <cell r="T96" t="str">
            <v>An Phước</v>
          </cell>
          <cell r="U96" t="str">
            <v xml:space="preserve"> Thửa 95 TBĐ 26</v>
          </cell>
          <cell r="V96" t="str">
            <v>Chuyển mục đích sử dụng đất</v>
          </cell>
          <cell r="X96" t="str">
            <v>ONT</v>
          </cell>
        </row>
        <row r="97">
          <cell r="B97" t="str">
            <v>Chuyển mục đích sang đất ở Lê Thị Hồng Cúc</v>
          </cell>
          <cell r="C97">
            <v>0.02</v>
          </cell>
          <cell r="E97">
            <v>0.02</v>
          </cell>
          <cell r="G97">
            <v>0.02</v>
          </cell>
          <cell r="T97" t="str">
            <v>An Phước</v>
          </cell>
          <cell r="U97" t="str">
            <v xml:space="preserve"> Thửa 89 TBĐ 25</v>
          </cell>
          <cell r="V97" t="str">
            <v>Chuyển mục đích sử dụng đất</v>
          </cell>
          <cell r="X97" t="str">
            <v>ONT</v>
          </cell>
        </row>
        <row r="98">
          <cell r="B98" t="str">
            <v>Chuyển mục đích sang đất ở Trần Văn Tấn Cường</v>
          </cell>
          <cell r="C98">
            <v>0.4</v>
          </cell>
          <cell r="E98">
            <v>0.4</v>
          </cell>
          <cell r="F98">
            <v>0.4</v>
          </cell>
          <cell r="T98" t="str">
            <v>An Phước</v>
          </cell>
          <cell r="U98" t="str">
            <v xml:space="preserve"> Thửa 376 TBĐ 5</v>
          </cell>
          <cell r="V98" t="str">
            <v>Chuyển mục đích sử dụng đất</v>
          </cell>
          <cell r="X98" t="str">
            <v>ONT</v>
          </cell>
        </row>
        <row r="99">
          <cell r="B99" t="str">
            <v>Chuyển mục đích sang đất ở Phạm Thị Mai</v>
          </cell>
          <cell r="C99">
            <v>0.3</v>
          </cell>
          <cell r="E99">
            <v>0.3</v>
          </cell>
          <cell r="G99">
            <v>0.3</v>
          </cell>
          <cell r="T99" t="str">
            <v>An Phước</v>
          </cell>
          <cell r="U99" t="str">
            <v xml:space="preserve"> Thửa 375 TBĐ 5</v>
          </cell>
          <cell r="V99" t="str">
            <v>Chuyển mục đích sử dụng đất</v>
          </cell>
          <cell r="X99" t="str">
            <v>ONT</v>
          </cell>
        </row>
        <row r="100">
          <cell r="B100" t="str">
            <v>Chuyển mục đích sang đất  ở Phạm Thanh Sang, Phạm thị Kim Xuyến, Hứa Tặc Rơ</v>
          </cell>
          <cell r="C100">
            <v>0.16</v>
          </cell>
          <cell r="E100">
            <v>0.16</v>
          </cell>
          <cell r="F100">
            <v>0.16</v>
          </cell>
          <cell r="T100" t="str">
            <v>Tân Hộ Cơ</v>
          </cell>
          <cell r="U100" t="str">
            <v>1 phần thửa 4975, 4976 TBĐ 01; 1 phần thửa 3452 TBĐ 02</v>
          </cell>
          <cell r="V100" t="str">
            <v>Chuyển mục đích sử dụng đất</v>
          </cell>
          <cell r="X100" t="str">
            <v>ONT</v>
          </cell>
        </row>
        <row r="101">
          <cell r="B101" t="str">
            <v>Chuyển mục đích sang đất ở Lê Thị Dung</v>
          </cell>
          <cell r="C101">
            <v>7.0000000000000007E-2</v>
          </cell>
          <cell r="E101">
            <v>7.0000000000000007E-2</v>
          </cell>
          <cell r="F101">
            <v>7.0000000000000007E-2</v>
          </cell>
          <cell r="T101" t="str">
            <v>Tân Phước</v>
          </cell>
          <cell r="U101" t="str">
            <v>Thửa 62 TBĐ 42</v>
          </cell>
          <cell r="V101" t="str">
            <v>Chuyển mục đích sử dụng đất</v>
          </cell>
          <cell r="X101" t="str">
            <v>ONT</v>
          </cell>
        </row>
        <row r="102">
          <cell r="B102" t="str">
            <v>Chuyển mục đích sang đất ở Huỳnh Kim Trọng</v>
          </cell>
          <cell r="C102">
            <v>0.2</v>
          </cell>
          <cell r="E102">
            <v>0.2</v>
          </cell>
          <cell r="G102">
            <v>0.2</v>
          </cell>
          <cell r="T102" t="str">
            <v>Tân Phước</v>
          </cell>
          <cell r="U102" t="str">
            <v>Thửa 22 TBĐ 52</v>
          </cell>
          <cell r="V102" t="str">
            <v>Chuyển mục đích sử dụng đất</v>
          </cell>
          <cell r="X102" t="str">
            <v>ONT</v>
          </cell>
        </row>
        <row r="103">
          <cell r="B103" t="str">
            <v>Chuyển mục đích sang đất ở Trần Văn Khắc</v>
          </cell>
          <cell r="C103">
            <v>0.08</v>
          </cell>
          <cell r="E103">
            <v>0.08</v>
          </cell>
          <cell r="G103">
            <v>0.08</v>
          </cell>
          <cell r="T103" t="str">
            <v>Tân Phước</v>
          </cell>
          <cell r="U103" t="str">
            <v>Thửa 35 TBĐ 50</v>
          </cell>
          <cell r="V103" t="str">
            <v>Chuyển mục đích sử dụng đất</v>
          </cell>
          <cell r="X103" t="str">
            <v>ONT</v>
          </cell>
        </row>
        <row r="104">
          <cell r="B104" t="str">
            <v>Chuyển mục đích sang đất ở Lâm Văn Hải</v>
          </cell>
          <cell r="C104">
            <v>0.06</v>
          </cell>
          <cell r="E104">
            <v>0.06</v>
          </cell>
          <cell r="G104">
            <v>0.06</v>
          </cell>
          <cell r="T104" t="str">
            <v>Tân Phước</v>
          </cell>
          <cell r="U104" t="str">
            <v>Thửa 17 TBĐ 24</v>
          </cell>
          <cell r="V104" t="str">
            <v>Chuyển mục đích sử dụng đất</v>
          </cell>
          <cell r="X104" t="str">
            <v>ONT</v>
          </cell>
        </row>
        <row r="105">
          <cell r="B105" t="str">
            <v>Chuyển mục đích sang đất ở Nguyễn Kim Tho</v>
          </cell>
          <cell r="C105">
            <v>0.1</v>
          </cell>
          <cell r="E105">
            <v>0.1</v>
          </cell>
          <cell r="F105">
            <v>0.1</v>
          </cell>
          <cell r="T105" t="str">
            <v>Tân Phước</v>
          </cell>
          <cell r="U105" t="str">
            <v>Thửa 60 TBĐ 42</v>
          </cell>
          <cell r="V105" t="str">
            <v>Chuyển mục đích sử dụng đất</v>
          </cell>
          <cell r="X105" t="str">
            <v>ONT</v>
          </cell>
        </row>
        <row r="106">
          <cell r="B106" t="str">
            <v>Chuyển mục đích sang đất ở Lê Thị Ái Liên</v>
          </cell>
          <cell r="C106">
            <v>0.08</v>
          </cell>
          <cell r="E106">
            <v>0.08</v>
          </cell>
          <cell r="F106">
            <v>0.08</v>
          </cell>
          <cell r="T106" t="str">
            <v>Tân Phước</v>
          </cell>
          <cell r="U106" t="str">
            <v>Thửa 1419 TBĐ 6</v>
          </cell>
          <cell r="V106" t="str">
            <v>Chuyển mục đích sử dụng đất</v>
          </cell>
          <cell r="X106" t="str">
            <v>ONT</v>
          </cell>
        </row>
        <row r="107">
          <cell r="B107" t="str">
            <v>Chuyển mục đích sang đất  ở Trương Như Tâm</v>
          </cell>
          <cell r="C107">
            <v>0.01</v>
          </cell>
          <cell r="E107">
            <v>0.01</v>
          </cell>
          <cell r="G107">
            <v>0.01</v>
          </cell>
          <cell r="T107" t="str">
            <v>Thị trấn Sa Rài</v>
          </cell>
          <cell r="U107" t="str">
            <v xml:space="preserve"> Thửa 36 TBĐ 33</v>
          </cell>
          <cell r="V107" t="str">
            <v>Chuyển mục đích sử dụng đất</v>
          </cell>
          <cell r="X107" t="str">
            <v>TMD</v>
          </cell>
        </row>
        <row r="108">
          <cell r="B108" t="str">
            <v>Chuyển mục đích sang đất trồng cây lâu năm Nguyễn Văn Vinh</v>
          </cell>
          <cell r="C108">
            <v>0.03</v>
          </cell>
          <cell r="E108">
            <v>0.03</v>
          </cell>
          <cell r="H108">
            <v>0.03</v>
          </cell>
          <cell r="T108" t="str">
            <v>Tân Công Chí</v>
          </cell>
          <cell r="U108" t="str">
            <v>Thửa 1316, tờ 4</v>
          </cell>
          <cell r="V108" t="str">
            <v>Đăng ký 2021</v>
          </cell>
          <cell r="W108" t="str">
            <v>Phù hợp quy hoạch nông nghiệp huyện</v>
          </cell>
          <cell r="X108" t="str">
            <v>CLN</v>
          </cell>
        </row>
        <row r="109">
          <cell r="B109" t="str">
            <v xml:space="preserve">Chuyển mục đích sử dụng đất NTTS sang cây lâu năm </v>
          </cell>
          <cell r="C109">
            <v>0.04</v>
          </cell>
          <cell r="E109">
            <v>0.04</v>
          </cell>
          <cell r="H109">
            <v>0.04</v>
          </cell>
          <cell r="T109" t="str">
            <v>Thị Trấn Sa Rài</v>
          </cell>
          <cell r="U109" t="str">
            <v>Thửa 60 tờ 54</v>
          </cell>
          <cell r="V109" t="str">
            <v>Đang thực hiện đề nghị chuyển tiếp</v>
          </cell>
          <cell r="X109" t="str">
            <v>CLN</v>
          </cell>
        </row>
        <row r="110">
          <cell r="B110" t="str">
            <v>Chuyển mục đích sang đất trồng cây lâu năm  Lê Ngọc Hải</v>
          </cell>
          <cell r="C110">
            <v>0.11700000000000001</v>
          </cell>
          <cell r="E110">
            <v>0.12</v>
          </cell>
          <cell r="F110">
            <v>0.12</v>
          </cell>
          <cell r="T110" t="str">
            <v>Tân Hộ Cơ</v>
          </cell>
          <cell r="U110" t="str">
            <v>Thửa 3358, tờ 1</v>
          </cell>
          <cell r="V110" t="str">
            <v>Đăng ký 2021</v>
          </cell>
          <cell r="W110" t="str">
            <v>Phù hợp quy hoạch nông nghiệp huyện</v>
          </cell>
          <cell r="X110" t="str">
            <v>CLN</v>
          </cell>
        </row>
        <row r="111">
          <cell r="B111" t="str">
            <v>Chuyển mục đích sang đất trồng cây lâu năm Nguyễn Văn Giặc</v>
          </cell>
          <cell r="C111">
            <v>0.13</v>
          </cell>
          <cell r="E111">
            <v>0.13</v>
          </cell>
          <cell r="H111">
            <v>0.13</v>
          </cell>
          <cell r="T111" t="str">
            <v>Tân Công Chí</v>
          </cell>
          <cell r="U111" t="str">
            <v>thửa 345, tờ 2</v>
          </cell>
          <cell r="V111" t="str">
            <v>Đăng ký 2021</v>
          </cell>
          <cell r="W111" t="str">
            <v>Phù hợp quy hoạch nông nghiệp huyện</v>
          </cell>
          <cell r="X111" t="str">
            <v>CLN</v>
          </cell>
        </row>
        <row r="112">
          <cell r="B112" t="str">
            <v xml:space="preserve">Chuyển mục đích sử dụng đất lúa sang cây lâu năm </v>
          </cell>
          <cell r="C112">
            <v>0.23</v>
          </cell>
          <cell r="E112">
            <v>0.23</v>
          </cell>
          <cell r="F112">
            <v>0.23</v>
          </cell>
          <cell r="T112" t="str">
            <v>Tân Công Chí</v>
          </cell>
          <cell r="U112" t="str">
            <v>Thửa 5 tờ 2</v>
          </cell>
          <cell r="V112" t="str">
            <v>Đang thực hiện đề nghị chuyển tiếp</v>
          </cell>
          <cell r="X112" t="str">
            <v>CLN</v>
          </cell>
        </row>
        <row r="113">
          <cell r="B113" t="str">
            <v>Chuyển mục đích sang đất trồng cây lâu năm Trần Văn Thủ</v>
          </cell>
          <cell r="C113">
            <v>0.27929999999999999</v>
          </cell>
          <cell r="E113">
            <v>0.28000000000000003</v>
          </cell>
          <cell r="F113">
            <v>0.28000000000000003</v>
          </cell>
          <cell r="T113" t="str">
            <v>Tân Hộ Cơ</v>
          </cell>
          <cell r="U113" t="str">
            <v>Thửa 497,995; tờ 6</v>
          </cell>
          <cell r="V113" t="str">
            <v>Đăng ký 2021</v>
          </cell>
          <cell r="W113" t="str">
            <v>Phù hợp quy hoạch nông nghiệp huyện</v>
          </cell>
          <cell r="X113" t="str">
            <v>CLN</v>
          </cell>
        </row>
        <row r="114">
          <cell r="B114" t="str">
            <v xml:space="preserve">Chuyển mục đích sử dụng đất lúa sang cây lâu năm </v>
          </cell>
          <cell r="C114">
            <v>0.44999999999999996</v>
          </cell>
          <cell r="E114">
            <v>0.44999999999999996</v>
          </cell>
          <cell r="F114">
            <v>0.44999999999999996</v>
          </cell>
          <cell r="T114" t="str">
            <v>Tân Hộ Cơ</v>
          </cell>
          <cell r="U114" t="str">
            <v>Thửa 3429 ,Tờ 1.Thửa 3299,3300,3301 Tờ 2</v>
          </cell>
          <cell r="V114" t="str">
            <v>Đang thực hiện đề nghị chuyển tiếp</v>
          </cell>
          <cell r="X114" t="str">
            <v>CLN</v>
          </cell>
        </row>
        <row r="115">
          <cell r="B115" t="str">
            <v xml:space="preserve">Chuyển mục đích sử dụng đất lúa sang cây lâu năm </v>
          </cell>
          <cell r="C115">
            <v>0.56999999999999995</v>
          </cell>
          <cell r="E115">
            <v>0.56999999999999995</v>
          </cell>
          <cell r="F115">
            <v>0.56999999999999995</v>
          </cell>
          <cell r="T115" t="str">
            <v>Bình Phú</v>
          </cell>
          <cell r="U115" t="str">
            <v>Thửa 1498, 1273 tờ 7</v>
          </cell>
          <cell r="V115" t="str">
            <v>Đang thực hiện đề nghị chuyển tiếp</v>
          </cell>
          <cell r="X115" t="str">
            <v>CLN</v>
          </cell>
        </row>
        <row r="116">
          <cell r="B116" t="str">
            <v>Chuyển mục đích sang đất trồng cây lâu năm - Huỳnh Thị Hạnh</v>
          </cell>
          <cell r="C116">
            <v>1.0809</v>
          </cell>
          <cell r="E116">
            <v>1.08</v>
          </cell>
          <cell r="F116">
            <v>1.08</v>
          </cell>
          <cell r="T116" t="str">
            <v>Tân Hộ Cơ</v>
          </cell>
          <cell r="U116" t="str">
            <v>Thửa 1650,1651,1653; tờ 2</v>
          </cell>
          <cell r="V116" t="str">
            <v>Đăng ký 2021</v>
          </cell>
          <cell r="W116" t="str">
            <v>Phù hợp quy hoạch nông nghiệp huyện</v>
          </cell>
          <cell r="X116" t="str">
            <v>CLN</v>
          </cell>
        </row>
        <row r="117">
          <cell r="B117" t="str">
            <v>Chuyển mục đích sang đất trồng cây lâu năm Võ Thị Tiên</v>
          </cell>
          <cell r="C117">
            <v>1.2295</v>
          </cell>
          <cell r="E117">
            <v>1.23</v>
          </cell>
          <cell r="F117">
            <v>1.23</v>
          </cell>
          <cell r="T117" t="str">
            <v>Tân Phước</v>
          </cell>
          <cell r="U117" t="str">
            <v>Thửa 1062,1063,1064,1420; tờ 6</v>
          </cell>
          <cell r="V117" t="str">
            <v>Đăng ký 2021</v>
          </cell>
          <cell r="W117" t="str">
            <v>Phù hợp quy hoạch nông nghiệp huyện</v>
          </cell>
          <cell r="X117" t="str">
            <v>CLN</v>
          </cell>
        </row>
        <row r="118">
          <cell r="B118" t="str">
            <v>Chuyển mục đích sang đất trồng cây lâu năm Nguyễn Thị Bay</v>
          </cell>
          <cell r="C118">
            <v>1.4055</v>
          </cell>
          <cell r="E118">
            <v>1.41</v>
          </cell>
          <cell r="F118">
            <v>1.41</v>
          </cell>
          <cell r="T118" t="str">
            <v>Tân Công Chí</v>
          </cell>
          <cell r="U118" t="str">
            <v>thửa 235,291; tờ 4</v>
          </cell>
          <cell r="V118" t="str">
            <v>Đăng ký 2021</v>
          </cell>
          <cell r="W118" t="str">
            <v>Phù hợp quy hoạch nông nghiệp huyện</v>
          </cell>
          <cell r="X118" t="str">
            <v>CLN</v>
          </cell>
        </row>
        <row r="119">
          <cell r="B119" t="str">
            <v>Chuyển mục đích sang đất trồng cây lâu năm (Nguyễn văn Còn)</v>
          </cell>
          <cell r="C119">
            <v>1.8900000000000001</v>
          </cell>
          <cell r="E119">
            <v>1.8900000000000001</v>
          </cell>
          <cell r="F119">
            <v>1.8900000000000001</v>
          </cell>
          <cell r="T119" t="str">
            <v xml:space="preserve">Tân Phước </v>
          </cell>
          <cell r="U119" t="str">
            <v>Thửa 103,55 tờ 10</v>
          </cell>
          <cell r="V119" t="str">
            <v>Đăng ký 2021</v>
          </cell>
          <cell r="W119" t="str">
            <v>Phù hợp quy hoạch nông nghiệp huyện</v>
          </cell>
          <cell r="X119" t="str">
            <v>CLN</v>
          </cell>
        </row>
        <row r="120">
          <cell r="B120" t="str">
            <v xml:space="preserve">Chuyển mục đích sử dụng đất lúa sang cây lâu năm </v>
          </cell>
          <cell r="C120">
            <v>5.25</v>
          </cell>
          <cell r="E120">
            <v>5.25</v>
          </cell>
          <cell r="F120">
            <v>5.25</v>
          </cell>
          <cell r="T120" t="str">
            <v>Thị Trấn Sa Rài</v>
          </cell>
          <cell r="U120" t="str">
            <v xml:space="preserve">Thửa 8,12,14,16,17,22,25,27,33,49,53,54,65,66,67, 88 Tờ 16. Thửa 28 Tờ 14.Thửa 115,116,117,118 Tờ 21. Thửa 24 tờ 19,Thửa 32,48 tờ 26, Thửa 14,15 tờ 41,Thửa 73 tờ 22,Thửa 3 tờ 56, Thửa 83,85,86,87,88,89,90 tờ 26, thửa 152 tờ 21.Thửa 32,48 tờ 26,thửa 47 tờ </v>
          </cell>
          <cell r="V120" t="str">
            <v>Đang thực hiện đề nghị chuyển tiếp</v>
          </cell>
          <cell r="X120" t="str">
            <v>CLN</v>
          </cell>
        </row>
        <row r="121">
          <cell r="B121" t="str">
            <v xml:space="preserve">Chuyển mục đích sử dụng đất lúa sang cây lâu năm </v>
          </cell>
          <cell r="C121">
            <v>21.25</v>
          </cell>
          <cell r="E121">
            <v>21.25</v>
          </cell>
          <cell r="F121">
            <v>21.25</v>
          </cell>
          <cell r="T121" t="str">
            <v>Tân Phước</v>
          </cell>
          <cell r="U121" t="str">
            <v>Thửa 1119,1132,1146,1133,1110,559 tờ 06.Thửa 1496, thửa 413, 410,406,448,453,491,475,507, 431,459, 1205,854,794,815,750,766,1490,768,786,806,830, 1038,1099,1120,1081,1031,1053 tờ 05.
Thửa 04,16,26 tờ 54.Thửa 47 tờ 52.Thửa 60 tờ 51.Thửa 119,148,182,190,222</v>
          </cell>
          <cell r="V121" t="str">
            <v>Đang thực hiện đề nghị chuyển tiếp</v>
          </cell>
          <cell r="X121" t="str">
            <v>CLN</v>
          </cell>
        </row>
        <row r="122">
          <cell r="B122" t="str">
            <v>Chuyển mục đích sang đất trồng cây lâu năm (ấp Long Sơn)</v>
          </cell>
          <cell r="C122">
            <v>0.61</v>
          </cell>
          <cell r="E122">
            <v>0.61</v>
          </cell>
          <cell r="F122">
            <v>0.61</v>
          </cell>
          <cell r="T122" t="str">
            <v>Thông Bình</v>
          </cell>
          <cell r="U122" t="str">
            <v xml:space="preserve"> Thửa 1280 TBĐ 4</v>
          </cell>
          <cell r="V122" t="str">
            <v>Chuyển mục đích sử dụng đất</v>
          </cell>
          <cell r="X122" t="str">
            <v>CLN</v>
          </cell>
        </row>
        <row r="123">
          <cell r="B123" t="str">
            <v>Chuyển mục đích sang đất trồng cây lâu năm (ấp gò Bói)</v>
          </cell>
          <cell r="C123">
            <v>0.44</v>
          </cell>
          <cell r="E123">
            <v>0.44</v>
          </cell>
          <cell r="F123">
            <v>0.22</v>
          </cell>
          <cell r="J123">
            <v>0.22</v>
          </cell>
          <cell r="T123" t="str">
            <v>Tân Hộ Cơ</v>
          </cell>
          <cell r="U123" t="str">
            <v>thửa 4611 TBĐ 03; thửa 1423 TBĐ 05</v>
          </cell>
          <cell r="V123" t="str">
            <v>Chuyển mục đích sử dụng đất</v>
          </cell>
          <cell r="X123" t="str">
            <v>CLN</v>
          </cell>
        </row>
        <row r="124">
          <cell r="B124" t="str">
            <v>Chuyển mục đích sang đất trồng cây lâu năm Nguyễn Thới Long</v>
          </cell>
          <cell r="C124">
            <v>2.5099999999999998</v>
          </cell>
          <cell r="E124">
            <v>2.5099999999999998</v>
          </cell>
          <cell r="F124">
            <v>2.5099999999999998</v>
          </cell>
          <cell r="T124" t="str">
            <v>Tân Phước</v>
          </cell>
          <cell r="U124" t="str">
            <v>Thửa 275,272,242,604,289 TBĐ 4</v>
          </cell>
          <cell r="V124" t="str">
            <v>Chuyển mục đích sử dụng đất</v>
          </cell>
          <cell r="X124" t="str">
            <v>CLN</v>
          </cell>
        </row>
        <row r="125">
          <cell r="B125" t="str">
            <v>Chuyển mục đích sang đất trồng cây lâu năm Bùi Văn Nhỏ</v>
          </cell>
          <cell r="C125">
            <v>0.33</v>
          </cell>
          <cell r="E125">
            <v>0.33</v>
          </cell>
          <cell r="F125">
            <v>0.33</v>
          </cell>
          <cell r="T125" t="str">
            <v>Tân Phước</v>
          </cell>
          <cell r="U125" t="str">
            <v>Thửa 1310 TBĐ 5</v>
          </cell>
          <cell r="V125" t="str">
            <v>Chuyển mục đích sử dụng đất</v>
          </cell>
          <cell r="X125" t="str">
            <v>CLN</v>
          </cell>
        </row>
        <row r="126">
          <cell r="B126" t="str">
            <v>Chuyển mục đích sang đất trồng cây lâu năm Tràn Văn Dũng</v>
          </cell>
          <cell r="C126">
            <v>2.2400000000000002</v>
          </cell>
          <cell r="E126">
            <v>2.2400000000000002</v>
          </cell>
          <cell r="F126">
            <v>2.2400000000000002</v>
          </cell>
          <cell r="T126" t="str">
            <v>Tân Phước</v>
          </cell>
          <cell r="U126" t="str">
            <v>Thửa 33-1291,1195,1166,1173,1201 TBĐ 54-5</v>
          </cell>
          <cell r="V126" t="str">
            <v>Chuyển mục đích sử dụng đất</v>
          </cell>
          <cell r="X126" t="str">
            <v>CLN</v>
          </cell>
        </row>
        <row r="127">
          <cell r="B127" t="str">
            <v>Chuyển mục đích sang đất trồng cây lâu năm Trần Văn Ọuí</v>
          </cell>
          <cell r="C127">
            <v>0.4</v>
          </cell>
          <cell r="E127">
            <v>0.4</v>
          </cell>
          <cell r="F127">
            <v>0.4</v>
          </cell>
          <cell r="T127" t="str">
            <v>Tân Phước</v>
          </cell>
          <cell r="U127" t="str">
            <v>Thửa 1256 TBĐ 5</v>
          </cell>
          <cell r="V127" t="str">
            <v>Chuyển mục đích sử dụng đất</v>
          </cell>
          <cell r="X127" t="str">
            <v>CLN</v>
          </cell>
        </row>
        <row r="128">
          <cell r="B128" t="str">
            <v>Chuyển mục đích sang đất trồng cây lâu năm Lương Thi Bích Phương</v>
          </cell>
          <cell r="C128">
            <v>0.23</v>
          </cell>
          <cell r="E128">
            <v>0.23</v>
          </cell>
          <cell r="F128">
            <v>0.23</v>
          </cell>
          <cell r="T128" t="str">
            <v>Tân Phước</v>
          </cell>
          <cell r="U128" t="str">
            <v>Thửa 55 TBĐ 42</v>
          </cell>
          <cell r="V128" t="str">
            <v>Chuyển mục đích sử dụng đất</v>
          </cell>
          <cell r="X128" t="str">
            <v>CLN</v>
          </cell>
        </row>
        <row r="129">
          <cell r="B129" t="str">
            <v>Chuyển mục đích sang đất trồng cây lâu năm Nguyễn Văn Thông</v>
          </cell>
          <cell r="C129">
            <v>0.41</v>
          </cell>
          <cell r="E129">
            <v>0.41</v>
          </cell>
          <cell r="F129">
            <v>0.41</v>
          </cell>
          <cell r="T129" t="str">
            <v>Tân Phước</v>
          </cell>
          <cell r="U129" t="str">
            <v>Thửa 73 TBĐ 5</v>
          </cell>
          <cell r="V129" t="str">
            <v>Chuyển mục đích sử dụng đất</v>
          </cell>
          <cell r="X129" t="str">
            <v>CLN</v>
          </cell>
        </row>
        <row r="130">
          <cell r="B130" t="str">
            <v>Chuyển mục đích sang đất trồng cây lâu năm Phan Quốc Phong</v>
          </cell>
          <cell r="C130">
            <v>1.59</v>
          </cell>
          <cell r="E130">
            <v>1.59</v>
          </cell>
          <cell r="F130">
            <v>1.59</v>
          </cell>
          <cell r="T130" t="str">
            <v>Tân Phước</v>
          </cell>
          <cell r="U130" t="str">
            <v>Thửa 969,989,946 TBĐ 5</v>
          </cell>
          <cell r="V130" t="str">
            <v>Chuyển mục đích sử dụng đất</v>
          </cell>
          <cell r="X130" t="str">
            <v>CLN</v>
          </cell>
        </row>
        <row r="131">
          <cell r="B131" t="str">
            <v>Chuyển mục đích sang đất trồng cây lâu năm Lê Thị Ái Liên</v>
          </cell>
          <cell r="C131">
            <v>0.08</v>
          </cell>
          <cell r="E131">
            <v>0.08</v>
          </cell>
          <cell r="F131">
            <v>0.08</v>
          </cell>
          <cell r="T131" t="str">
            <v>Tân Phước</v>
          </cell>
          <cell r="U131" t="str">
            <v>Thửa 1419 TBĐ 6</v>
          </cell>
          <cell r="V131" t="str">
            <v>Chuyển mục đích sử dụng đất</v>
          </cell>
          <cell r="X131" t="str">
            <v>CLN</v>
          </cell>
        </row>
        <row r="132">
          <cell r="B132" t="str">
            <v>Chuyển mục đích sang đất trồng cây lâu năm Đỗ Thị Kim Thêu</v>
          </cell>
          <cell r="C132">
            <v>1.1200000000000001</v>
          </cell>
          <cell r="E132">
            <v>1.1200000000000001</v>
          </cell>
          <cell r="F132">
            <v>1.1200000000000001</v>
          </cell>
          <cell r="T132" t="str">
            <v>Tân Phước</v>
          </cell>
          <cell r="U132" t="str">
            <v>Thửa 103,410,581,394 TBĐ 5</v>
          </cell>
          <cell r="V132" t="str">
            <v>Chuyển mục đích sử dụng đất</v>
          </cell>
          <cell r="X132" t="str">
            <v>CLN</v>
          </cell>
        </row>
        <row r="133">
          <cell r="B133" t="str">
            <v>Chuyển mục đích sang đất trồng cây lâu năm Huỳnh Văn Bằng</v>
          </cell>
          <cell r="C133">
            <v>7.0000000000000007E-2</v>
          </cell>
          <cell r="E133">
            <v>7.0000000000000007E-2</v>
          </cell>
          <cell r="F133">
            <v>7.0000000000000007E-2</v>
          </cell>
          <cell r="T133" t="str">
            <v>Tân Phước</v>
          </cell>
          <cell r="U133" t="str">
            <v>Thửa 44 TBĐ 57</v>
          </cell>
          <cell r="V133" t="str">
            <v>Chuyển mục đích sử dụng đất</v>
          </cell>
          <cell r="X133" t="str">
            <v>CLN</v>
          </cell>
        </row>
        <row r="134">
          <cell r="B134" t="str">
            <v>Chuyển mục đích sang đất trồng cây lâu năm Huỳnh Thế Dùng</v>
          </cell>
          <cell r="C134">
            <v>1.43</v>
          </cell>
          <cell r="E134">
            <v>1.43</v>
          </cell>
          <cell r="F134">
            <v>1.43</v>
          </cell>
          <cell r="T134" t="str">
            <v>Tân Phước</v>
          </cell>
          <cell r="U134" t="str">
            <v>Thửa 1049 TBĐ 5</v>
          </cell>
          <cell r="V134" t="str">
            <v>Chuyển mục đích sử dụng đất</v>
          </cell>
          <cell r="X134" t="str">
            <v>CLN</v>
          </cell>
        </row>
        <row r="135">
          <cell r="B135" t="str">
            <v>Chuyển mục đích sang đất trồng cây lâu năm Huỳnh Thanh Song</v>
          </cell>
          <cell r="C135">
            <v>0.96</v>
          </cell>
          <cell r="E135">
            <v>0.96</v>
          </cell>
          <cell r="F135">
            <v>0.96</v>
          </cell>
          <cell r="T135" t="str">
            <v>Tân Phước</v>
          </cell>
          <cell r="U135" t="str">
            <v>Thửa 1073 TBĐ 5</v>
          </cell>
          <cell r="V135" t="str">
            <v>Chuyển mục đích sử dụng đất</v>
          </cell>
          <cell r="X135" t="str">
            <v>CLN</v>
          </cell>
        </row>
        <row r="136">
          <cell r="B136" t="str">
            <v>Chuyển mục đích sang đất trồng cây lâu năm Huỳnh Thanh Xuân</v>
          </cell>
          <cell r="C136">
            <v>2.83</v>
          </cell>
          <cell r="E136">
            <v>2.83</v>
          </cell>
          <cell r="F136">
            <v>2.83</v>
          </cell>
          <cell r="T136" t="str">
            <v>Tân Phước</v>
          </cell>
          <cell r="U136" t="str">
            <v>Thửa 1038,921,932 TBĐ 5</v>
          </cell>
          <cell r="V136" t="str">
            <v>Chuyển mục đích sử dụng đất</v>
          </cell>
          <cell r="X136" t="str">
            <v>CLN</v>
          </cell>
        </row>
        <row r="137">
          <cell r="B137" t="str">
            <v>Chuyển mục đích sang đất trồng cây lâu năm Nguyễn Thị Mỹ Tiên</v>
          </cell>
          <cell r="C137">
            <v>1.08</v>
          </cell>
          <cell r="E137">
            <v>1.08</v>
          </cell>
          <cell r="F137">
            <v>1.08</v>
          </cell>
          <cell r="T137" t="str">
            <v>Tân Phước</v>
          </cell>
          <cell r="U137" t="str">
            <v>Thửa 119,148,182 TBĐ 9</v>
          </cell>
          <cell r="V137" t="str">
            <v>Chuyển mục đích sử dụng đất</v>
          </cell>
          <cell r="X137" t="str">
            <v>CLN</v>
          </cell>
        </row>
        <row r="138">
          <cell r="B138" t="str">
            <v>Chuyển mục đích sang đất trồng cây lâu năm Huỳnh Kim Trọng</v>
          </cell>
          <cell r="C138">
            <v>0.23</v>
          </cell>
          <cell r="E138">
            <v>0.23</v>
          </cell>
          <cell r="F138">
            <v>0.23</v>
          </cell>
          <cell r="T138" t="str">
            <v>Tân Phước</v>
          </cell>
          <cell r="U138" t="str">
            <v>Thửa 47 TBĐ 52</v>
          </cell>
          <cell r="V138" t="str">
            <v>Chuyển mục đích sử dụng đất</v>
          </cell>
          <cell r="X138" t="str">
            <v>CLN</v>
          </cell>
        </row>
        <row r="139">
          <cell r="B139" t="str">
            <v>Chuyển mục đích sang đất trồng cây lâu năm Nguyễn Thị Phúy</v>
          </cell>
          <cell r="C139">
            <v>0.22</v>
          </cell>
          <cell r="E139">
            <v>0.22</v>
          </cell>
          <cell r="F139">
            <v>0.22</v>
          </cell>
          <cell r="T139" t="str">
            <v>Tân Phước</v>
          </cell>
          <cell r="U139" t="str">
            <v>Thửa 1490 TBĐ 5</v>
          </cell>
          <cell r="V139" t="str">
            <v>Chuyển mục đích sử dụng đất</v>
          </cell>
          <cell r="X139" t="str">
            <v>CLN</v>
          </cell>
        </row>
        <row r="140">
          <cell r="B140" t="str">
            <v>Chuyển mục đích sang đất trồng cây lâu năm Trân Văn Chống</v>
          </cell>
          <cell r="C140">
            <v>0.78</v>
          </cell>
          <cell r="E140">
            <v>0.78</v>
          </cell>
          <cell r="F140">
            <v>0.78</v>
          </cell>
          <cell r="T140" t="str">
            <v>Tân Phước</v>
          </cell>
          <cell r="U140" t="str">
            <v>Thửa 413,410,406 TBĐ 5</v>
          </cell>
          <cell r="V140" t="str">
            <v>Chuyển mục đích sử dụng đất</v>
          </cell>
          <cell r="X140" t="str">
            <v>CLN</v>
          </cell>
        </row>
        <row r="141">
          <cell r="B141" t="str">
            <v>Chuyển mục đích sang đất trồng cây lâu năm Nguyễn Thị Rớt</v>
          </cell>
          <cell r="C141">
            <v>1.1200000000000001</v>
          </cell>
          <cell r="E141">
            <v>1.1200000000000001</v>
          </cell>
          <cell r="F141">
            <v>1.1200000000000001</v>
          </cell>
          <cell r="T141" t="str">
            <v>Tân Phước</v>
          </cell>
          <cell r="U141" t="str">
            <v>Thửa 794,815,750,766 TBĐ 5</v>
          </cell>
          <cell r="V141" t="str">
            <v>Chuyển mục đích sử dụng đất</v>
          </cell>
          <cell r="X141" t="str">
            <v>CLN</v>
          </cell>
        </row>
        <row r="142">
          <cell r="B142" t="str">
            <v>Chuyển mục đích sang đất trồng cây lâu năm Nguyễn Văn Mông</v>
          </cell>
          <cell r="C142">
            <v>1.18</v>
          </cell>
          <cell r="E142">
            <v>1.18</v>
          </cell>
          <cell r="F142">
            <v>1.18</v>
          </cell>
          <cell r="T142" t="str">
            <v>Tân Phước</v>
          </cell>
          <cell r="U142" t="str">
            <v>Thửa 806,786,768 TBĐ 5</v>
          </cell>
          <cell r="V142" t="str">
            <v>Chuyển mục đích sử dụng đất</v>
          </cell>
          <cell r="X142" t="str">
            <v>CLN</v>
          </cell>
        </row>
        <row r="143">
          <cell r="B143" t="str">
            <v>Chuyển mục đích sang đất trồng cây lâu năm Tran Văn Khắc</v>
          </cell>
          <cell r="C143">
            <v>0.22</v>
          </cell>
          <cell r="E143">
            <v>0.22</v>
          </cell>
          <cell r="F143">
            <v>0.22</v>
          </cell>
          <cell r="T143" t="str">
            <v>Tân Phước</v>
          </cell>
          <cell r="U143" t="str">
            <v>Thửa 1205 TBĐ 5</v>
          </cell>
          <cell r="V143" t="str">
            <v>Chuyển mục đích sử dụng đất</v>
          </cell>
          <cell r="X143" t="str">
            <v>CLN</v>
          </cell>
        </row>
        <row r="144">
          <cell r="B144" t="str">
            <v>Chuyển mục đích sang đất trồng cây lâu năm Nguyên Văn Thân</v>
          </cell>
          <cell r="C144">
            <v>0.54</v>
          </cell>
          <cell r="E144">
            <v>0.54</v>
          </cell>
          <cell r="F144">
            <v>0.54</v>
          </cell>
          <cell r="T144" t="str">
            <v>Tân Phước</v>
          </cell>
          <cell r="U144" t="str">
            <v>Thửa 448,453 TBĐ 5</v>
          </cell>
          <cell r="V144" t="str">
            <v>Chuyển mục đích sử dụng đất</v>
          </cell>
          <cell r="X144" t="str">
            <v>CLN</v>
          </cell>
        </row>
        <row r="145">
          <cell r="B145" t="str">
            <v>Chuyển mục đích sang đất trồng cây lâu năm Nguyễn Hoàng Vũ</v>
          </cell>
          <cell r="C145">
            <v>1.8</v>
          </cell>
          <cell r="E145">
            <v>1.8</v>
          </cell>
          <cell r="F145">
            <v>1.8</v>
          </cell>
          <cell r="T145" t="str">
            <v>Tân Phước</v>
          </cell>
          <cell r="U145" t="str">
            <v>Thửa 491,475,507,431-60 TBĐ 5-51</v>
          </cell>
          <cell r="V145" t="str">
            <v>Chuyển mục đích sử dụng đất</v>
          </cell>
          <cell r="X145" t="str">
            <v>CLN</v>
          </cell>
        </row>
        <row r="146">
          <cell r="B146" t="str">
            <v>Chuyển mục đích sang đất trồng cây lâu năm Nguyễn Thị Trông</v>
          </cell>
          <cell r="C146">
            <v>0.52</v>
          </cell>
          <cell r="E146">
            <v>0.52</v>
          </cell>
          <cell r="F146">
            <v>0.52</v>
          </cell>
          <cell r="T146" t="str">
            <v>Tân Phước</v>
          </cell>
          <cell r="U146" t="str">
            <v>Thửa 468-514-488 TBĐ 9</v>
          </cell>
          <cell r="V146" t="str">
            <v>Chuyển mục đích sử dụng đất</v>
          </cell>
          <cell r="X146" t="str">
            <v>CLN</v>
          </cell>
        </row>
        <row r="147">
          <cell r="B147" t="str">
            <v>Chuyển mục đích sang đất trồng cây lâu năm Ngô Minh Cảnh</v>
          </cell>
          <cell r="C147">
            <v>2.41</v>
          </cell>
          <cell r="E147">
            <v>2.41</v>
          </cell>
          <cell r="F147">
            <v>2.41</v>
          </cell>
          <cell r="T147" t="str">
            <v>Tân Phước</v>
          </cell>
          <cell r="U147" t="str">
            <v>Thửa 707-702-669-670 TBĐ 5</v>
          </cell>
          <cell r="V147" t="str">
            <v>Chuyển mục đích sử dụng đất</v>
          </cell>
          <cell r="X147" t="str">
            <v>CLN</v>
          </cell>
        </row>
        <row r="148">
          <cell r="B148" t="str">
            <v>Chuyển mục đích sang đất trồng cây lâu năm Lương Thị Bích Phượng</v>
          </cell>
          <cell r="C148">
            <v>0.08</v>
          </cell>
          <cell r="E148">
            <v>0.08</v>
          </cell>
          <cell r="F148">
            <v>0.08</v>
          </cell>
          <cell r="T148" t="str">
            <v>Tân Phước</v>
          </cell>
          <cell r="U148" t="str">
            <v>Thửa 75 TBĐ 29</v>
          </cell>
          <cell r="V148" t="str">
            <v>Chuyển mục đích sử dụng đất</v>
          </cell>
          <cell r="X148" t="str">
            <v>CLN</v>
          </cell>
        </row>
        <row r="149">
          <cell r="B149" t="str">
            <v>Chuyển mục đích sang đất trồng cây lâu năm Lê Thị Bích Đà</v>
          </cell>
          <cell r="C149">
            <v>0.15</v>
          </cell>
          <cell r="E149">
            <v>0.15</v>
          </cell>
          <cell r="F149">
            <v>0.15</v>
          </cell>
          <cell r="T149" t="str">
            <v>Tân Phước</v>
          </cell>
          <cell r="U149" t="str">
            <v>Thửa 1438 TBĐ 6</v>
          </cell>
          <cell r="V149" t="str">
            <v>Chuyển mục đích sử dụng đất</v>
          </cell>
          <cell r="X149" t="str">
            <v>CLN</v>
          </cell>
        </row>
        <row r="150">
          <cell r="B150" t="str">
            <v>Chuyển mục đích sang đất trồng cây lâu năm Phan Chí Thiện</v>
          </cell>
          <cell r="C150">
            <v>0.75</v>
          </cell>
          <cell r="E150">
            <v>0.75</v>
          </cell>
          <cell r="F150">
            <v>0.75</v>
          </cell>
          <cell r="T150" t="str">
            <v>Tân Phước</v>
          </cell>
          <cell r="U150" t="str">
            <v>Thửa 188-172-150 TBĐ 9</v>
          </cell>
          <cell r="V150" t="str">
            <v>Chuyển mục đích sử dụng đất</v>
          </cell>
          <cell r="X150" t="str">
            <v>CLN</v>
          </cell>
        </row>
        <row r="151">
          <cell r="B151" t="str">
            <v>Chuyển mục đích sang đất trồng cây lâu năm Phan Văn Nhân</v>
          </cell>
          <cell r="C151">
            <v>1.04</v>
          </cell>
          <cell r="E151">
            <v>1.04</v>
          </cell>
          <cell r="F151">
            <v>1.04</v>
          </cell>
          <cell r="T151" t="str">
            <v>Tân Phước</v>
          </cell>
          <cell r="U151" t="str">
            <v>Thửa 256-216 TBĐ 9</v>
          </cell>
          <cell r="V151" t="str">
            <v>Chuyển mục đích sử dụng đất</v>
          </cell>
          <cell r="X151" t="str">
            <v>CLN</v>
          </cell>
        </row>
        <row r="152">
          <cell r="B152" t="str">
            <v>Chuyển mục đích sang đất trồng cây lâu năm Phan Ngọc Lợi</v>
          </cell>
          <cell r="C152">
            <v>0.52</v>
          </cell>
          <cell r="E152">
            <v>0.52</v>
          </cell>
          <cell r="F152">
            <v>0.52</v>
          </cell>
          <cell r="T152" t="str">
            <v>Tân Phước</v>
          </cell>
          <cell r="U152" t="str">
            <v>Thửa 44-1080-1079 TBĐ 9</v>
          </cell>
          <cell r="V152" t="str">
            <v>Chuyển mục đích sử dụng đất</v>
          </cell>
          <cell r="X152" t="str">
            <v>CLN</v>
          </cell>
        </row>
        <row r="153">
          <cell r="B153" t="str">
            <v>Chuyển mục đích sang đất trồng cây lâu năm Huỳnh Trường Giang</v>
          </cell>
          <cell r="C153">
            <v>4.21</v>
          </cell>
          <cell r="E153">
            <v>4.21</v>
          </cell>
          <cell r="F153">
            <v>4.21</v>
          </cell>
          <cell r="T153" t="str">
            <v>Tân Phước</v>
          </cell>
          <cell r="U153" t="str">
            <v>Thửa 402-379-353-293-314-1030-296-419 và 293 TBĐ 9 và 10</v>
          </cell>
          <cell r="V153" t="str">
            <v>Chuyển mục đích sử dụng đất</v>
          </cell>
          <cell r="X153" t="str">
            <v>CLN</v>
          </cell>
        </row>
        <row r="154">
          <cell r="B154" t="str">
            <v>Chuyển mục đích sang đất trồng cây lâu năm Đỗ Thị Thanh Lan</v>
          </cell>
          <cell r="C154">
            <v>2.69</v>
          </cell>
          <cell r="E154">
            <v>2.69</v>
          </cell>
          <cell r="F154">
            <v>2.69</v>
          </cell>
          <cell r="T154" t="str">
            <v>Tân Phước</v>
          </cell>
          <cell r="U154" t="str">
            <v>Thửa 294-370-354-337và1367-1331- TBĐ 9 và 5</v>
          </cell>
          <cell r="V154" t="str">
            <v>Chuyển mục đích sử dụng đất</v>
          </cell>
          <cell r="X154" t="str">
            <v>CLN</v>
          </cell>
        </row>
        <row r="155">
          <cell r="B155" t="str">
            <v xml:space="preserve">Chuyển đổi cơ cấu cây trồng vùng cây lâu năm,hàng năm  </v>
          </cell>
          <cell r="C155">
            <v>50</v>
          </cell>
          <cell r="D155">
            <v>50</v>
          </cell>
          <cell r="E155">
            <v>0</v>
          </cell>
          <cell r="T155" t="str">
            <v>Bình Phú</v>
          </cell>
          <cell r="U155" t="str">
            <v>2022-2025</v>
          </cell>
          <cell r="V155" t="str">
            <v>Chuyển mục đích sử dụng đất</v>
          </cell>
          <cell r="X155" t="str">
            <v>LUC</v>
          </cell>
        </row>
        <row r="156">
          <cell r="B156" t="str">
            <v>Chuyển mục đích sang đất trồng cây lâu năm Huỳnh Trúc Linh</v>
          </cell>
          <cell r="C156">
            <v>0.13</v>
          </cell>
          <cell r="E156">
            <v>0.13</v>
          </cell>
          <cell r="F156">
            <v>0.13</v>
          </cell>
          <cell r="T156" t="str">
            <v>Tân Thành B</v>
          </cell>
          <cell r="U156" t="str">
            <v>thửa 1330; tờ 3</v>
          </cell>
          <cell r="V156" t="str">
            <v>Đăng ký 2021</v>
          </cell>
          <cell r="W156" t="str">
            <v>Phù hợp quy hoạch nông nghiệp huyện</v>
          </cell>
          <cell r="X156" t="str">
            <v>NKH</v>
          </cell>
        </row>
        <row r="157">
          <cell r="B157" t="str">
            <v>chuyển mục đích sang nuôi trồng thủy sản kết hợp lấy khối lượng san lấp công trình đường bờ đông kênh Phú đức</v>
          </cell>
          <cell r="C157">
            <v>0.05</v>
          </cell>
          <cell r="E157">
            <v>0.05</v>
          </cell>
          <cell r="F157">
            <v>0.05</v>
          </cell>
          <cell r="T157" t="str">
            <v>Tân Phước</v>
          </cell>
          <cell r="V157" t="str">
            <v>Quyết định số 394/QĐ-UBND.XDCB ngày 13 tháng 11 năm 2020 của Ủy ban nhân dân huyện Tân Hồng,</v>
          </cell>
          <cell r="W157" t="str">
            <v>Quyết định số 394/QĐ-UBND.XDCB ngày 13 tháng 11 năm 2020 của Ủy ban nhân dân huyện Tân Hồng,</v>
          </cell>
          <cell r="X157" t="str">
            <v>NTS</v>
          </cell>
        </row>
        <row r="158">
          <cell r="B158" t="str">
            <v>chuyển sang nuôi trồng thủy sản kêt hợp lấy khối lượng đất sang lấp công trình đường Thống Nhất, xã Bình Phú</v>
          </cell>
          <cell r="C158">
            <v>0.3</v>
          </cell>
          <cell r="E158">
            <v>0.3</v>
          </cell>
          <cell r="F158">
            <v>0.3</v>
          </cell>
          <cell r="T158" t="str">
            <v>Bình Phú</v>
          </cell>
          <cell r="U158" t="str">
            <v>thửa 417, tờ bản đồ số 1</v>
          </cell>
          <cell r="X158" t="str">
            <v>NTS</v>
          </cell>
        </row>
        <row r="159">
          <cell r="B159" t="str">
            <v>Chuyển mục đích đất lúa sang NTTS (kết hợp làm lấy khối lượng san lấp công trình đê bao Sa Rài)</v>
          </cell>
          <cell r="C159">
            <v>1.88</v>
          </cell>
          <cell r="E159">
            <v>1.88</v>
          </cell>
          <cell r="F159">
            <v>1.88</v>
          </cell>
          <cell r="T159" t="str">
            <v>Tân Công Chí</v>
          </cell>
          <cell r="U159" t="str">
            <v>thửa:393, 394, 396,397 (tờ BĐ số 3)</v>
          </cell>
          <cell r="V159" t="str">
            <v>Đăng ký 2021 BQL NN tỉnh  thực hiện dự án năm 2021</v>
          </cell>
          <cell r="X159" t="str">
            <v>NTS</v>
          </cell>
        </row>
        <row r="160">
          <cell r="B160" t="str">
            <v>Chuyển sang nuôi trồng thủy sản kêt hợp lấy khối lượng đất sang lấp công trình cửa khẩu phụ Bình Phú</v>
          </cell>
          <cell r="C160">
            <v>3.6</v>
          </cell>
          <cell r="E160">
            <v>3.6</v>
          </cell>
          <cell r="F160">
            <v>3.6</v>
          </cell>
          <cell r="T160" t="str">
            <v>Bình Phú</v>
          </cell>
          <cell r="U160" t="str">
            <v>307, 308, 309, 1099, 321, 323, 324, 326, tờ BĐ số 6</v>
          </cell>
          <cell r="X160" t="str">
            <v>NTS</v>
          </cell>
        </row>
        <row r="161">
          <cell r="B161" t="str">
            <v>Chuyển mục đích đất lúa sang NTTS kết hợp làm lấy khối lượng san lấp phục vụ cho dự án cửa khẩu Thông  Bình</v>
          </cell>
          <cell r="C161">
            <v>4.63</v>
          </cell>
          <cell r="E161">
            <v>4.63</v>
          </cell>
          <cell r="H161">
            <v>4.63</v>
          </cell>
          <cell r="T161" t="str">
            <v>Thông Bình</v>
          </cell>
          <cell r="U161" t="str">
            <v>Thửa 1774/877 tờ số 2</v>
          </cell>
          <cell r="V161" t="str">
            <v>Đăng ký 2021</v>
          </cell>
          <cell r="X161" t="str">
            <v>NTS</v>
          </cell>
        </row>
        <row r="162">
          <cell r="B162" t="str">
            <v>Chuyển mục đích đất lúa sang nuôi trồng thủy sản Nguyễn Minh Trực (Cặp kênh Hồng Ngự -Vĩnh Hưng)</v>
          </cell>
          <cell r="C162">
            <v>5.3318000000000003</v>
          </cell>
          <cell r="E162">
            <v>5.33</v>
          </cell>
          <cell r="F162">
            <v>5.33</v>
          </cell>
          <cell r="T162" t="str">
            <v>Tân Phước</v>
          </cell>
          <cell r="U162" t="str">
            <v>thửa 528,569,572,564,541,547,537 tờ số 4</v>
          </cell>
          <cell r="V162" t="str">
            <v>Đăng ký 2021</v>
          </cell>
          <cell r="X162" t="str">
            <v>NTS</v>
          </cell>
        </row>
        <row r="163">
          <cell r="B163" t="str">
            <v>Chuyển mục đích đất lúa sang NTTS kết hợp làm lấy khối lượng san lấp công trình làm giao thông)</v>
          </cell>
          <cell r="C163">
            <v>3.1</v>
          </cell>
          <cell r="E163">
            <v>3.1</v>
          </cell>
          <cell r="F163">
            <v>3.1</v>
          </cell>
          <cell r="T163" t="str">
            <v>Bình Phú</v>
          </cell>
          <cell r="U163" t="str">
            <v xml:space="preserve">  thửa 498, 680, 744, 1425, 1426 tờ bản đồ số 5
thửa 2078 tờ 01</v>
          </cell>
          <cell r="V163" t="str">
            <v>Đăng ký 2021 Đoàn kinh tế QP 959 thực hiện dự án nam 2021</v>
          </cell>
          <cell r="X163" t="str">
            <v>NTS</v>
          </cell>
        </row>
        <row r="164">
          <cell r="B164" t="str">
            <v>Chuyển mục đích đất lúa sang nuôi trồng thủy sản cặp kênh Tân Thành-- Lò Gạch (Bùi Kim Loan)</v>
          </cell>
          <cell r="C164">
            <v>7.7309999999999999</v>
          </cell>
          <cell r="E164">
            <v>7.7309999999999999</v>
          </cell>
          <cell r="F164">
            <v>7.7309999999999999</v>
          </cell>
          <cell r="T164" t="str">
            <v>Bình Phú</v>
          </cell>
          <cell r="U164" t="str">
            <v>thửa 1055,1056,1329,1339,791,1045,1042,1043,1331,1830,1826,1827 tờ bản đồ số 2</v>
          </cell>
          <cell r="V164" t="str">
            <v>Đăng ký 2021</v>
          </cell>
          <cell r="X164" t="str">
            <v>NTS</v>
          </cell>
        </row>
        <row r="165">
          <cell r="B165" t="str">
            <v>Chuyển mục đích đất lúa sang nuôi trồng thủy sản Phạm Văn Tâm (Cặp kênh Hồng Ngự -Vĩnh Hưng)</v>
          </cell>
          <cell r="C165">
            <v>19.40147</v>
          </cell>
          <cell r="E165">
            <v>19.399999999999999</v>
          </cell>
          <cell r="F165">
            <v>19.399999999999999</v>
          </cell>
          <cell r="T165" t="str">
            <v>Tân Phước</v>
          </cell>
          <cell r="U165" t="str">
            <v>thửa 1098,1118,1102,1149,1120,1099,1081,1142,1150,1148,1131,1151,1143,1121,1144,1128,1113,1145,1135,1132,1156,1110,1109,1127,1147,1155,1133,1107,1104,1158,1123,1115 tờ số 5</v>
          </cell>
          <cell r="V165" t="str">
            <v>Đăng ký 2021</v>
          </cell>
          <cell r="X165" t="str">
            <v>NTS</v>
          </cell>
        </row>
        <row r="166">
          <cell r="B166" t="str">
            <v>Chuyển sang nuôi trồng thủy sản kêt hợp lấy khối lượng đất sang lấp công trình Giao thông thị trấn Sa Rài</v>
          </cell>
          <cell r="C166">
            <v>2</v>
          </cell>
          <cell r="E166">
            <v>2</v>
          </cell>
          <cell r="F166">
            <v>2</v>
          </cell>
          <cell r="T166" t="str">
            <v>Tân Công Chí</v>
          </cell>
          <cell r="U166">
            <v>2021.2021999999999</v>
          </cell>
          <cell r="V166" t="str">
            <v>Chuyển mục đích sử dụng đất</v>
          </cell>
          <cell r="X166" t="str">
            <v>NTS</v>
          </cell>
        </row>
        <row r="167">
          <cell r="B167" t="str">
            <v xml:space="preserve">Chuyển sang nuôi trồng thủy sản kêt hợp lấy khối lượng đất sang lấp công trình ĐT 842 </v>
          </cell>
          <cell r="C167">
            <v>3.6</v>
          </cell>
          <cell r="E167">
            <v>3.6</v>
          </cell>
          <cell r="F167">
            <v>3.6</v>
          </cell>
          <cell r="T167" t="str">
            <v>An Phước + Tân Phước</v>
          </cell>
          <cell r="U167">
            <v>2021.2021999999999</v>
          </cell>
          <cell r="V167" t="str">
            <v>Chuyển mục đích sử dụng đất</v>
          </cell>
          <cell r="W167" t="str">
            <v>Chuyển mục đích sử dụng đất</v>
          </cell>
          <cell r="X167" t="str">
            <v>NTS</v>
          </cell>
        </row>
        <row r="168">
          <cell r="B168" t="str">
            <v xml:space="preserve">Chuyển mục đích sang nuôi cá tra của 6 Dự án liên kết với Vình Hoàn của (Quách Văn Chành, Trần Mỵ Hoằng, Trần Mỵ Dùng, Trần Mỵ Lầy, Trần Mỹ Hiệp, Trần Mỹ Lừng) </v>
          </cell>
          <cell r="C168">
            <v>54.273000000000003</v>
          </cell>
          <cell r="E168">
            <v>54.273000000000003</v>
          </cell>
          <cell r="F168">
            <v>54.273000000000003</v>
          </cell>
          <cell r="T168" t="str">
            <v>Bình Phú</v>
          </cell>
          <cell r="V168" t="str">
            <v>Chuyển mục đích sử dụng đất</v>
          </cell>
          <cell r="X168" t="str">
            <v>NTS</v>
          </cell>
        </row>
        <row r="169">
          <cell r="B169" t="str">
            <v>Mở rộng công an huyện</v>
          </cell>
          <cell r="C169">
            <v>0.39</v>
          </cell>
          <cell r="D169">
            <v>0.39</v>
          </cell>
          <cell r="E169">
            <v>0</v>
          </cell>
          <cell r="T169" t="str">
            <v>Thị trấn Sa Rài</v>
          </cell>
          <cell r="U169" t="str">
            <v>Thửa 436,431,437 tờ số 4</v>
          </cell>
          <cell r="V169" t="str">
            <v>Đang thực hiện đề nghị chuyển tiếp</v>
          </cell>
          <cell r="X169" t="str">
            <v>CAN</v>
          </cell>
        </row>
        <row r="170">
          <cell r="B170" t="str">
            <v>Đất công điểm Dinh Trại 3</v>
          </cell>
          <cell r="C170">
            <v>0.374</v>
          </cell>
          <cell r="D170">
            <v>0.374</v>
          </cell>
          <cell r="E170">
            <v>0</v>
          </cell>
          <cell r="T170" t="str">
            <v>Tân Hộ Cơ</v>
          </cell>
          <cell r="U170" t="str">
            <v>Số Thửa 580 Tờ Bản Đồ số 3</v>
          </cell>
          <cell r="V170" t="str">
            <v>Đang thực hiện đề nghị chuyển tiếp</v>
          </cell>
          <cell r="X170" t="str">
            <v>CLN</v>
          </cell>
        </row>
        <row r="171">
          <cell r="B171" t="str">
            <v>Đất ven sông Sở Hạ cụm Cả Xiêm</v>
          </cell>
          <cell r="C171">
            <v>1.3458700000000001</v>
          </cell>
          <cell r="D171">
            <v>1.3458700000000001</v>
          </cell>
          <cell r="E171">
            <v>0</v>
          </cell>
          <cell r="T171" t="str">
            <v>Bình Phú</v>
          </cell>
          <cell r="U171" t="str">
            <v>Số Thửa 1278 Tờ Bản Đồ số 6</v>
          </cell>
          <cell r="V171" t="str">
            <v>Đang thực hiện đề nghị chuyển tiếp</v>
          </cell>
          <cell r="X171" t="str">
            <v>CLN</v>
          </cell>
        </row>
        <row r="172">
          <cell r="B172" t="str">
            <v>Trạm cấp nước TDC bờ Đông kênh Thống Nhất</v>
          </cell>
          <cell r="C172">
            <v>0.2</v>
          </cell>
          <cell r="D172">
            <v>0.2</v>
          </cell>
          <cell r="E172">
            <v>0</v>
          </cell>
          <cell r="T172" t="str">
            <v>Tân Công Chí</v>
          </cell>
          <cell r="V172" t="str">
            <v>Đăng ký 2021</v>
          </cell>
          <cell r="X172" t="str">
            <v>DTL</v>
          </cell>
        </row>
        <row r="173">
          <cell r="B173" t="str">
            <v>Trung tâm Văn hóa - Học tập cộng đồng Tân Phước</v>
          </cell>
          <cell r="C173">
            <v>0.15</v>
          </cell>
          <cell r="D173">
            <v>0.15</v>
          </cell>
          <cell r="E173">
            <v>0</v>
          </cell>
          <cell r="T173" t="str">
            <v>Tân Phước</v>
          </cell>
          <cell r="U173">
            <v>2022</v>
          </cell>
          <cell r="V173" t="str">
            <v>Giao đất</v>
          </cell>
          <cell r="X173" t="str">
            <v>DVH</v>
          </cell>
        </row>
        <row r="174">
          <cell r="B174" t="str">
            <v>Đất công mương Bảy Thưa</v>
          </cell>
          <cell r="C174">
            <v>5.0999999999999997E-2</v>
          </cell>
          <cell r="D174">
            <v>5.0999999999999997E-2</v>
          </cell>
          <cell r="E174">
            <v>0</v>
          </cell>
          <cell r="T174" t="str">
            <v>Thông Bình</v>
          </cell>
          <cell r="U174" t="str">
            <v>Thửa 2106 tờ 3</v>
          </cell>
          <cell r="V174" t="str">
            <v>Đang thực hiện đề nghị chuyển tiếp</v>
          </cell>
          <cell r="X174" t="str">
            <v>NTS</v>
          </cell>
        </row>
        <row r="175">
          <cell r="B175" t="str">
            <v>Đất ao (khu vực đất kế hoạch)</v>
          </cell>
          <cell r="C175">
            <v>0.68540000000000001</v>
          </cell>
          <cell r="D175">
            <v>0.68540000000000001</v>
          </cell>
          <cell r="E175">
            <v>0</v>
          </cell>
          <cell r="T175" t="str">
            <v>Tân Hộ Cơ</v>
          </cell>
          <cell r="U175" t="str">
            <v>Số Thửa 8, 11, 12 Tờ Bản Đồ số 3</v>
          </cell>
          <cell r="V175" t="str">
            <v>Đang thực hiện đề nghị chuyển tiếp</v>
          </cell>
          <cell r="X175" t="str">
            <v>NTS</v>
          </cell>
        </row>
        <row r="176">
          <cell r="B176" t="str">
            <v>Đất ao cặp bờ bao Lăng Xăng (đối diện TKS Tân Thành)</v>
          </cell>
          <cell r="C176">
            <v>0.74199999999999999</v>
          </cell>
          <cell r="D176">
            <v>0.74199999999999999</v>
          </cell>
          <cell r="E176">
            <v>0</v>
          </cell>
          <cell r="T176" t="str">
            <v>Tân Hộ Cơ</v>
          </cell>
          <cell r="U176" t="str">
            <v>Số Thửa 1429 Tờ Bản Đồ số 3</v>
          </cell>
          <cell r="V176" t="str">
            <v>Đang thực hiện đề nghị chuyển tiếp</v>
          </cell>
          <cell r="X176" t="str">
            <v>NTS</v>
          </cell>
        </row>
        <row r="177">
          <cell r="B177" t="str">
            <v>Đường dẫn vào cầu Cái Cái ( Bờ Đông )</v>
          </cell>
          <cell r="C177">
            <v>1.91998</v>
          </cell>
          <cell r="D177">
            <v>1.91998</v>
          </cell>
          <cell r="E177">
            <v>0</v>
          </cell>
          <cell r="T177" t="str">
            <v>Thông Bình</v>
          </cell>
          <cell r="U177" t="str">
            <v>Số Thửa 937 Tờ Bản Đồ số 1</v>
          </cell>
          <cell r="V177" t="str">
            <v>Đang thực hiện đề nghị chuyển tiếp</v>
          </cell>
          <cell r="X177" t="str">
            <v>NTS</v>
          </cell>
        </row>
        <row r="178">
          <cell r="B178" t="str">
            <v>Đất hộc lộ 30 cũ (phía Bắc)</v>
          </cell>
          <cell r="C178">
            <v>2.9</v>
          </cell>
          <cell r="D178">
            <v>2.9</v>
          </cell>
          <cell r="E178">
            <v>0</v>
          </cell>
          <cell r="T178" t="str">
            <v>Tân Hộ Cơ</v>
          </cell>
          <cell r="U178" t="str">
            <v>Số Thửa 1451Tờ Bản Đồ số 3</v>
          </cell>
          <cell r="V178" t="str">
            <v>Đang thực hiện đề nghị chuyển tiếp</v>
          </cell>
          <cell r="X178" t="str">
            <v>NTS</v>
          </cell>
        </row>
        <row r="179">
          <cell r="B179" t="str">
            <v>Đất ao bờ bắc TDC Tân Thành - Lò Gạch</v>
          </cell>
          <cell r="C179">
            <v>3.4</v>
          </cell>
          <cell r="D179">
            <v>3.4</v>
          </cell>
          <cell r="E179">
            <v>0</v>
          </cell>
          <cell r="T179" t="str">
            <v>Thông Bình</v>
          </cell>
          <cell r="U179" t="str">
            <v>Thửa 1127, 1164, 1165, 1017 tờ 3</v>
          </cell>
          <cell r="V179" t="str">
            <v>Đang thực hiện đề nghị chuyển tiếp</v>
          </cell>
          <cell r="X179" t="str">
            <v>NTS</v>
          </cell>
        </row>
        <row r="180">
          <cell r="B180" t="str">
            <v>Đât  ao kho lương thực</v>
          </cell>
          <cell r="C180">
            <v>0.76</v>
          </cell>
          <cell r="D180">
            <v>0.76</v>
          </cell>
          <cell r="E180">
            <v>0</v>
          </cell>
          <cell r="T180" t="str">
            <v>Tân Hộ Cơ</v>
          </cell>
          <cell r="U180" t="str">
            <v>2022</v>
          </cell>
          <cell r="V180" t="str">
            <v>cho thuê đất</v>
          </cell>
          <cell r="X180" t="str">
            <v>NTS</v>
          </cell>
        </row>
        <row r="181">
          <cell r="B181" t="str">
            <v>Đất ao cặp Đồn BP Thông Bình</v>
          </cell>
          <cell r="C181">
            <v>2.37</v>
          </cell>
          <cell r="D181">
            <v>2.37</v>
          </cell>
          <cell r="E181">
            <v>0</v>
          </cell>
          <cell r="T181" t="str">
            <v>Thông Bình</v>
          </cell>
          <cell r="U181" t="str">
            <v>2022</v>
          </cell>
          <cell r="V181" t="str">
            <v>cho thuê đất</v>
          </cell>
          <cell r="X181" t="str">
            <v>NTS</v>
          </cell>
        </row>
        <row r="182">
          <cell r="B182" t="str">
            <v>Đất ao TDC Bờ đông kênh Tân Công Chí</v>
          </cell>
          <cell r="C182">
            <v>3.64</v>
          </cell>
          <cell r="D182">
            <v>3.64</v>
          </cell>
          <cell r="E182">
            <v>0</v>
          </cell>
          <cell r="T182" t="str">
            <v>Bình Phú</v>
          </cell>
          <cell r="U182">
            <v>2022</v>
          </cell>
          <cell r="V182" t="str">
            <v>Cho thuê đất</v>
          </cell>
          <cell r="X182" t="str">
            <v>NTS</v>
          </cell>
        </row>
        <row r="183">
          <cell r="B183" t="str">
            <v>Đất công cặp ngân hàng chính sách (cặp nhà ông Buôl)</v>
          </cell>
          <cell r="C183">
            <v>5.28E-3</v>
          </cell>
          <cell r="D183">
            <v>5.28E-3</v>
          </cell>
          <cell r="E183">
            <v>0</v>
          </cell>
          <cell r="T183" t="str">
            <v>Thị trấn Sa Rài</v>
          </cell>
          <cell r="U183" t="str">
            <v>Số Thửa 24 Tờ Bản Đồ số 59</v>
          </cell>
          <cell r="V183" t="str">
            <v>Đang thực hiện đề nghị chuyển tiếp</v>
          </cell>
          <cell r="X183" t="str">
            <v>ODT</v>
          </cell>
        </row>
        <row r="184">
          <cell r="B184" t="str">
            <v>Đất công cặp bưu điện (VT1)</v>
          </cell>
          <cell r="C184">
            <v>1.9599999999999999E-2</v>
          </cell>
          <cell r="D184">
            <v>1.9599999999999999E-2</v>
          </cell>
          <cell r="E184">
            <v>0</v>
          </cell>
          <cell r="T184" t="str">
            <v>Thị trấn Sa Rài</v>
          </cell>
          <cell r="U184" t="str">
            <v>Số Thửa 246 Tờ Bản Đồ số 59</v>
          </cell>
          <cell r="V184" t="str">
            <v>Đang thực hiện đề nghị chuyển tiếp</v>
          </cell>
          <cell r="X184" t="str">
            <v>ODT</v>
          </cell>
        </row>
        <row r="185">
          <cell r="B185" t="str">
            <v>Đường lộ (đoạn từ đê bao đến đường Phan Bội Châu)</v>
          </cell>
          <cell r="C185">
            <v>2.7900000000000001E-2</v>
          </cell>
          <cell r="D185">
            <v>2.7900000000000001E-2</v>
          </cell>
          <cell r="E185">
            <v>0</v>
          </cell>
          <cell r="T185" t="str">
            <v>Thị trấn Sa Rài</v>
          </cell>
          <cell r="U185" t="str">
            <v>Số Thửa 7206 Tờ Bản Đồ số 1</v>
          </cell>
          <cell r="V185" t="str">
            <v>Đang thực hiện đề nghị chuyển tiếp</v>
          </cell>
          <cell r="X185" t="str">
            <v>ODT</v>
          </cell>
        </row>
        <row r="186">
          <cell r="B186" t="str">
            <v>Khu đất đường cộ cũ (đoạn từ đường Võ Thị Sáu đến đường Phan Bội Châu)</v>
          </cell>
          <cell r="C186">
            <v>3.4500000000000003E-2</v>
          </cell>
          <cell r="D186">
            <v>3.4500000000000003E-2</v>
          </cell>
          <cell r="E186">
            <v>0</v>
          </cell>
          <cell r="T186" t="str">
            <v>thị trấn Sa Rài</v>
          </cell>
          <cell r="U186" t="str">
            <v>thửa 22, 26, BĐ 75</v>
          </cell>
          <cell r="V186" t="str">
            <v xml:space="preserve">Quyết định 233/QĐ-UBND ngày 12 tháng 9 năm 2021 của UBND tỉnh </v>
          </cell>
          <cell r="X186" t="str">
            <v>ODT</v>
          </cell>
        </row>
        <row r="187">
          <cell r="B187" t="str">
            <v>Khu đất đê bao cũ (phía sau trường Tiểu học Trần Phú)</v>
          </cell>
          <cell r="C187">
            <v>6.9199999999999998E-2</v>
          </cell>
          <cell r="E187">
            <v>6.9199999999999998E-2</v>
          </cell>
          <cell r="L187">
            <v>6.9199999999999998E-2</v>
          </cell>
          <cell r="T187" t="str">
            <v>thị trấn Sa Rài</v>
          </cell>
          <cell r="U187" t="str">
            <v>thửa 17, 25, BĐ 44</v>
          </cell>
          <cell r="V187" t="str">
            <v xml:space="preserve">Quyết định 233/QĐ-UBND ngày 12 tháng 9 năm 2021 của UBND tỉnh </v>
          </cell>
          <cell r="X187" t="str">
            <v>ODT</v>
          </cell>
        </row>
        <row r="188">
          <cell r="B188" t="str">
            <v>Đất cặp mương tiêu đê bao</v>
          </cell>
          <cell r="C188">
            <v>0.24709999999999999</v>
          </cell>
          <cell r="D188">
            <v>0.24709999999999999</v>
          </cell>
          <cell r="E188">
            <v>0</v>
          </cell>
          <cell r="T188" t="str">
            <v>Thị trấn Sa Rài</v>
          </cell>
          <cell r="U188" t="str">
            <v>Số Thửa 20 Tờ Bản Đồ số 48</v>
          </cell>
          <cell r="V188" t="str">
            <v>Đang thực hiện đề nghị chuyển tiếp</v>
          </cell>
          <cell r="X188" t="str">
            <v>ODT</v>
          </cell>
        </row>
        <row r="189">
          <cell r="B189" t="str">
            <v>Khu dân cư bến xe thị trấn Sa Rài</v>
          </cell>
          <cell r="C189">
            <v>3.5</v>
          </cell>
          <cell r="D189">
            <v>3.5</v>
          </cell>
          <cell r="E189">
            <v>0</v>
          </cell>
          <cell r="T189" t="str">
            <v>Thị trấn Sa Rài</v>
          </cell>
          <cell r="V189" t="str">
            <v>Chuyển mục đích sử dụng đất</v>
          </cell>
          <cell r="X189" t="str">
            <v>ODT</v>
          </cell>
        </row>
        <row r="190">
          <cell r="B190" t="str">
            <v>Đất đoạn cống xã lũ TDC bờ đông kênh Sa rài (khu vực ao Ông Trần Thanh Phương )</v>
          </cell>
          <cell r="C190">
            <v>5.4199999999999998E-2</v>
          </cell>
          <cell r="D190">
            <v>5.4199999999999998E-2</v>
          </cell>
          <cell r="E190">
            <v>0</v>
          </cell>
          <cell r="T190" t="str">
            <v>Tân Thành B</v>
          </cell>
          <cell r="U190" t="str">
            <v>Số Thửa 90,92, 93 Tờ Bản Đồ số 22</v>
          </cell>
          <cell r="V190" t="str">
            <v>Đang thực hiện đề nghị chuyển tiếp</v>
          </cell>
          <cell r="X190" t="str">
            <v>ONT</v>
          </cell>
        </row>
        <row r="191">
          <cell r="B191" t="str">
            <v>Đất thi công còn dư mố cầu Việt Thược</v>
          </cell>
          <cell r="C191">
            <v>6.3460000000000003E-2</v>
          </cell>
          <cell r="D191">
            <v>6.3460000000000003E-2</v>
          </cell>
          <cell r="E191">
            <v>0</v>
          </cell>
          <cell r="T191" t="str">
            <v>Tân Thành B</v>
          </cell>
          <cell r="U191" t="str">
            <v>Số Thửa 5417 Tờ Bản Đồ số 3</v>
          </cell>
          <cell r="V191" t="str">
            <v>Đang thực hiện đề nghị chuyển tiếp</v>
          </cell>
          <cell r="X191" t="str">
            <v>ONT</v>
          </cell>
        </row>
        <row r="192">
          <cell r="B192" t="str">
            <v>Đất thi công tuyến dân cư còn dư (cuối tuyến ấp 1)</v>
          </cell>
          <cell r="C192">
            <v>0.10422000000000001</v>
          </cell>
          <cell r="D192">
            <v>0.10422000000000001</v>
          </cell>
          <cell r="E192">
            <v>0</v>
          </cell>
          <cell r="T192" t="str">
            <v>Tân Thành B</v>
          </cell>
          <cell r="U192" t="str">
            <v>Số Thửa 5492 Tờ Bản Đồ số 4</v>
          </cell>
          <cell r="V192" t="str">
            <v>Đang thực hiện đề nghị chuyển tiếp</v>
          </cell>
          <cell r="X192" t="str">
            <v>ONT</v>
          </cell>
        </row>
        <row r="193">
          <cell r="B193" t="str">
            <v>Phía sau nền nhà bà Trần Thị Lài</v>
          </cell>
          <cell r="C193">
            <v>1.6000000000000001E-3</v>
          </cell>
          <cell r="D193">
            <v>1.6000000000000001E-3</v>
          </cell>
          <cell r="E193">
            <v>0</v>
          </cell>
          <cell r="T193" t="str">
            <v>Tân Thành A</v>
          </cell>
          <cell r="U193" t="str">
            <v>Số Thửa 116 Tờ Bản Đồ số 7</v>
          </cell>
          <cell r="V193" t="str">
            <v>Đang thực hiện đề nghị chuyển tiếp</v>
          </cell>
          <cell r="X193" t="str">
            <v>ONT</v>
          </cell>
        </row>
        <row r="194">
          <cell r="B194" t="str">
            <v>Phía sau nền nhà ông Nguyễn Văn Hoàng</v>
          </cell>
          <cell r="C194">
            <v>1.6000000000000001E-3</v>
          </cell>
          <cell r="D194">
            <v>1.6000000000000001E-3</v>
          </cell>
          <cell r="E194">
            <v>0</v>
          </cell>
          <cell r="T194" t="str">
            <v>Tân Thành A</v>
          </cell>
          <cell r="U194" t="str">
            <v>Số Thửa 116 Tờ Bản Đồ số 7</v>
          </cell>
          <cell r="V194" t="str">
            <v>Đang thực hiện đề nghị chuyển tiếp</v>
          </cell>
          <cell r="X194" t="str">
            <v>ONT</v>
          </cell>
        </row>
        <row r="195">
          <cell r="B195" t="str">
            <v>Phía sau nền nhà ông Nguyễn Hoàng Lâm</v>
          </cell>
          <cell r="C195">
            <v>1.6000000000000001E-3</v>
          </cell>
          <cell r="D195">
            <v>1.6000000000000001E-3</v>
          </cell>
          <cell r="E195">
            <v>0</v>
          </cell>
          <cell r="T195" t="str">
            <v>Tân Thành A</v>
          </cell>
          <cell r="U195" t="str">
            <v>Số Thửa 117,118 Tờ Bản Đồ số 7</v>
          </cell>
          <cell r="V195" t="str">
            <v>Đang thực hiện đề nghị chuyển tiếp</v>
          </cell>
          <cell r="X195" t="str">
            <v>ONT</v>
          </cell>
        </row>
        <row r="196">
          <cell r="B196" t="str">
            <v>Phía sau nền nhà ông Dương Văn Nang</v>
          </cell>
          <cell r="C196">
            <v>1.6000000000000001E-3</v>
          </cell>
          <cell r="D196">
            <v>1.6000000000000001E-3</v>
          </cell>
          <cell r="E196">
            <v>0</v>
          </cell>
          <cell r="T196" t="str">
            <v>Tân Thành A</v>
          </cell>
          <cell r="U196" t="str">
            <v>Số Thửa 119 Tờ Bản Đồ số 7</v>
          </cell>
          <cell r="V196" t="str">
            <v>Đang thực hiện đề nghị chuyển tiếp</v>
          </cell>
          <cell r="X196" t="str">
            <v>ONT</v>
          </cell>
        </row>
        <row r="197">
          <cell r="B197" t="str">
            <v>Phía sau nền nhà ông Nguyễn Văn Hiêu</v>
          </cell>
          <cell r="C197">
            <v>1.6000000000000001E-3</v>
          </cell>
          <cell r="D197">
            <v>1.6000000000000001E-3</v>
          </cell>
          <cell r="E197">
            <v>0</v>
          </cell>
          <cell r="T197" t="str">
            <v>Tân Thành A</v>
          </cell>
          <cell r="U197" t="str">
            <v>Số Thửa 120 Tờ Bản Đồ số 7</v>
          </cell>
          <cell r="V197" t="str">
            <v>Đang thực hiện đề nghị chuyển tiếp</v>
          </cell>
          <cell r="X197" t="str">
            <v>ONT</v>
          </cell>
        </row>
        <row r="198">
          <cell r="B198" t="str">
            <v>Phía sau nền nhà bà Nguyễn Thị Tiền</v>
          </cell>
          <cell r="C198">
            <v>1.6000000000000001E-3</v>
          </cell>
          <cell r="D198">
            <v>1.6000000000000001E-3</v>
          </cell>
          <cell r="E198">
            <v>0</v>
          </cell>
          <cell r="T198" t="str">
            <v>Tân Thành A</v>
          </cell>
          <cell r="U198" t="str">
            <v>Số Thửa 121 Tờ Bản Đồ số 7</v>
          </cell>
          <cell r="V198" t="str">
            <v>Đang thực hiện đề nghị chuyển tiếp</v>
          </cell>
          <cell r="X198" t="str">
            <v>ONT</v>
          </cell>
        </row>
        <row r="199">
          <cell r="B199" t="str">
            <v>Phía sau nền nhà ông Nguyễn Văn Cúc</v>
          </cell>
          <cell r="C199">
            <v>1.6000000000000001E-3</v>
          </cell>
          <cell r="D199">
            <v>1.6000000000000001E-3</v>
          </cell>
          <cell r="E199">
            <v>0</v>
          </cell>
          <cell r="T199" t="str">
            <v>Tân Thành A</v>
          </cell>
          <cell r="U199" t="str">
            <v>Số Thửa 122 Tờ Bản Đồ số 7</v>
          </cell>
          <cell r="V199" t="str">
            <v>Đang thực hiện đề nghị chuyển tiếp</v>
          </cell>
          <cell r="X199" t="str">
            <v>ONT</v>
          </cell>
        </row>
        <row r="200">
          <cell r="B200" t="str">
            <v>Phía sau nền nhà ông Phan Văn Mít</v>
          </cell>
          <cell r="C200">
            <v>1.6000000000000001E-3</v>
          </cell>
          <cell r="D200">
            <v>1.6000000000000001E-3</v>
          </cell>
          <cell r="E200">
            <v>0</v>
          </cell>
          <cell r="T200" t="str">
            <v>Tân Thành A</v>
          </cell>
          <cell r="U200" t="str">
            <v>Số Thửa 123 Tờ Bản Đồ số 7</v>
          </cell>
          <cell r="V200" t="str">
            <v>Đang thực hiện đề nghị chuyển tiếp</v>
          </cell>
          <cell r="X200" t="str">
            <v>ONT</v>
          </cell>
        </row>
        <row r="201">
          <cell r="B201" t="str">
            <v>Phía sau nền nhà bà Nguyễn Thị Thủy</v>
          </cell>
          <cell r="C201">
            <v>1.6000000000000001E-3</v>
          </cell>
          <cell r="D201">
            <v>1.6000000000000001E-3</v>
          </cell>
          <cell r="E201">
            <v>0</v>
          </cell>
          <cell r="T201" t="str">
            <v>Tân Thành A</v>
          </cell>
          <cell r="U201" t="str">
            <v>Số Thửa 124 Tờ Bản Đồ số 7</v>
          </cell>
          <cell r="V201" t="str">
            <v>Đang thực hiện đề nghị chuyển tiếp</v>
          </cell>
          <cell r="X201" t="str">
            <v>ONT</v>
          </cell>
        </row>
        <row r="202">
          <cell r="B202" t="str">
            <v>Phía sau nền nhà ông Nguyễn Phong Dân</v>
          </cell>
          <cell r="C202">
            <v>1.6000000000000001E-3</v>
          </cell>
          <cell r="D202">
            <v>1.6000000000000001E-3</v>
          </cell>
          <cell r="E202">
            <v>0</v>
          </cell>
          <cell r="T202" t="str">
            <v>Tân Thành A</v>
          </cell>
          <cell r="U202" t="str">
            <v>Số Thửa 125Tờ Bản Đồ số 7</v>
          </cell>
          <cell r="V202" t="str">
            <v>Đang thực hiện đề nghị chuyển tiếp</v>
          </cell>
          <cell r="X202" t="str">
            <v>ONT</v>
          </cell>
        </row>
        <row r="203">
          <cell r="B203" t="str">
            <v>Đất công giáp nhà ông Nguyễn Văn Điệp</v>
          </cell>
          <cell r="C203">
            <v>4.0000000000000001E-3</v>
          </cell>
          <cell r="D203">
            <v>4.0000000000000001E-3</v>
          </cell>
          <cell r="E203">
            <v>0</v>
          </cell>
          <cell r="T203" t="str">
            <v>Tân Thành B</v>
          </cell>
          <cell r="U203" t="str">
            <v>Thửa số: 5745, TBĐ số: 03</v>
          </cell>
          <cell r="V203" t="str">
            <v>Đang thực hiện đề nghị chuyển tiếp</v>
          </cell>
          <cell r="X203" t="str">
            <v>ONT</v>
          </cell>
        </row>
        <row r="204">
          <cell r="B204" t="str">
            <v>Nền Cụm dân cư chợ biên giới Thông Bình</v>
          </cell>
          <cell r="C204">
            <v>4.4999999999999997E-3</v>
          </cell>
          <cell r="D204">
            <v>4.4999999999999997E-3</v>
          </cell>
          <cell r="E204">
            <v>0</v>
          </cell>
          <cell r="T204" t="str">
            <v>Thông Bình</v>
          </cell>
          <cell r="U204" t="str">
            <v>Thửa 53, tờ 23</v>
          </cell>
          <cell r="V204" t="str">
            <v>Đăng ký 2021</v>
          </cell>
          <cell r="X204" t="str">
            <v>ONT</v>
          </cell>
        </row>
        <row r="205">
          <cell r="B205" t="str">
            <v>Đất nền nhà chợ Bình Phú (02 nền)</v>
          </cell>
          <cell r="C205">
            <v>0.01</v>
          </cell>
          <cell r="D205">
            <v>0.01</v>
          </cell>
          <cell r="E205">
            <v>0</v>
          </cell>
          <cell r="T205" t="str">
            <v>Bình Phú</v>
          </cell>
          <cell r="V205" t="str">
            <v>Đang thực hiện đề nghị chuyển tiếp</v>
          </cell>
          <cell r="X205" t="str">
            <v>ONT</v>
          </cell>
        </row>
        <row r="206">
          <cell r="B206" t="str">
            <v>Đất công cặp đê bao Gò Da (ông Trì)</v>
          </cell>
          <cell r="C206">
            <v>0.01</v>
          </cell>
          <cell r="D206">
            <v>0.01</v>
          </cell>
          <cell r="E206">
            <v>0</v>
          </cell>
          <cell r="T206" t="str">
            <v>Bình Phú</v>
          </cell>
          <cell r="V206" t="str">
            <v>Đang thực hiện đề nghị chuyển tiếp</v>
          </cell>
          <cell r="X206" t="str">
            <v>ONT</v>
          </cell>
        </row>
        <row r="207">
          <cell r="B207" t="str">
            <v>Nền CDC Thống Nhất</v>
          </cell>
          <cell r="C207">
            <v>0.01</v>
          </cell>
          <cell r="D207">
            <v>0.01</v>
          </cell>
          <cell r="E207">
            <v>0</v>
          </cell>
          <cell r="T207" t="str">
            <v xml:space="preserve">Tân Công Chí </v>
          </cell>
          <cell r="V207" t="str">
            <v>Đang thực hiện đề nghị chuyển tiếp</v>
          </cell>
          <cell r="X207" t="str">
            <v>ONT</v>
          </cell>
        </row>
        <row r="208">
          <cell r="B208" t="str">
            <v>Đất văn phòng ấp An Phát cũ</v>
          </cell>
          <cell r="C208">
            <v>1.669E-2</v>
          </cell>
          <cell r="D208">
            <v>1.669E-2</v>
          </cell>
          <cell r="E208">
            <v>0</v>
          </cell>
          <cell r="T208" t="str">
            <v>An Phước</v>
          </cell>
          <cell r="U208" t="str">
            <v>Số Thửa 16 Tờ Bản Đồ số 54</v>
          </cell>
          <cell r="V208" t="str">
            <v>Đang thực hiện đề nghị chuyển tiếp</v>
          </cell>
          <cell r="X208" t="str">
            <v>ONT</v>
          </cell>
        </row>
        <row r="209">
          <cell r="B209" t="str">
            <v>CDC Giồng Găng (4 nền)</v>
          </cell>
          <cell r="C209">
            <v>0.02</v>
          </cell>
          <cell r="D209">
            <v>0.02</v>
          </cell>
          <cell r="E209">
            <v>0</v>
          </cell>
          <cell r="T209" t="str">
            <v xml:space="preserve">Tân Phước </v>
          </cell>
          <cell r="V209" t="str">
            <v>Đang thực hiện đề nghị chuyển tiếp</v>
          </cell>
          <cell r="X209" t="str">
            <v>ONT</v>
          </cell>
        </row>
        <row r="210">
          <cell r="B210" t="str">
            <v>Đất công giáp đất ông Huỳnh Thanh Hùng</v>
          </cell>
          <cell r="C210">
            <v>2.1999999999999999E-2</v>
          </cell>
          <cell r="D210">
            <v>2.1999999999999999E-2</v>
          </cell>
          <cell r="E210">
            <v>0</v>
          </cell>
          <cell r="T210" t="str">
            <v>Tân Hộ Cơ</v>
          </cell>
          <cell r="U210" t="str">
            <v>Thửa 4866, tờ 1</v>
          </cell>
          <cell r="V210" t="str">
            <v>Đăng ký 2021</v>
          </cell>
          <cell r="X210" t="str">
            <v>ONT</v>
          </cell>
        </row>
        <row r="211">
          <cell r="B211" t="str">
            <v>Đất thừa CDC Trung tâm xã Bình Phú</v>
          </cell>
          <cell r="C211">
            <v>2.3699999999999999E-2</v>
          </cell>
          <cell r="D211">
            <v>2.3699999999999999E-2</v>
          </cell>
          <cell r="E211">
            <v>0</v>
          </cell>
          <cell r="T211" t="str">
            <v>Bình Phú</v>
          </cell>
          <cell r="U211" t="str">
            <v>Số Thửa 1386 Tờ Bản Đồ số 5</v>
          </cell>
          <cell r="V211" t="str">
            <v>Đang thực hiện đề nghị chuyển tiếp</v>
          </cell>
          <cell r="X211" t="str">
            <v>ONT</v>
          </cell>
        </row>
        <row r="212">
          <cell r="B212" t="str">
            <v>Nền sinh lợi TDC bờ Đông kênh Sa rài</v>
          </cell>
          <cell r="C212">
            <v>0.03</v>
          </cell>
          <cell r="D212">
            <v>0.03</v>
          </cell>
          <cell r="E212">
            <v>0</v>
          </cell>
          <cell r="T212" t="str">
            <v>Tân Thành B</v>
          </cell>
          <cell r="U212" t="str">
            <v>nền số: 23-25, Lô A</v>
          </cell>
          <cell r="V212" t="str">
            <v>Đang thực hiện đề nghị chuyển tiếp</v>
          </cell>
          <cell r="X212" t="str">
            <v>ONT</v>
          </cell>
        </row>
        <row r="213">
          <cell r="B213" t="str">
            <v>Đất thi công TDC Tứ Tân (đoạn đầu tuyến)</v>
          </cell>
          <cell r="C213">
            <v>0.03</v>
          </cell>
          <cell r="D213">
            <v>0.03</v>
          </cell>
          <cell r="E213">
            <v>0</v>
          </cell>
          <cell r="T213" t="str">
            <v>Tân Thành B</v>
          </cell>
          <cell r="U213" t="str">
            <v>Thửa 5488 tờ số 3</v>
          </cell>
          <cell r="V213" t="str">
            <v>Đăng ký 2021</v>
          </cell>
          <cell r="X213" t="str">
            <v>ONT</v>
          </cell>
        </row>
        <row r="214">
          <cell r="B214" t="str">
            <v>Nền CDC Trung tâm xã Bình Phú</v>
          </cell>
          <cell r="C214">
            <v>3.44E-2</v>
          </cell>
          <cell r="D214">
            <v>3.44E-2</v>
          </cell>
          <cell r="E214">
            <v>0</v>
          </cell>
          <cell r="T214" t="str">
            <v>Bình Phú</v>
          </cell>
          <cell r="U214" t="str">
            <v>Thửa số: 89; 90, TBĐ số: 08</v>
          </cell>
          <cell r="V214" t="str">
            <v>Đang thực hiện đề nghị chuyển tiếp</v>
          </cell>
          <cell r="X214" t="str">
            <v>ONT</v>
          </cell>
        </row>
        <row r="215">
          <cell r="B215" t="str">
            <v>Đất trường mầm non Phú Đức cũ</v>
          </cell>
          <cell r="C215">
            <v>4.5100000000000001E-2</v>
          </cell>
          <cell r="D215">
            <v>4.5100000000000001E-2</v>
          </cell>
          <cell r="E215">
            <v>0</v>
          </cell>
          <cell r="T215" t="str">
            <v>An Phước</v>
          </cell>
          <cell r="U215" t="str">
            <v>Số Thửa 22 Tờ Bản Đồ số 38</v>
          </cell>
          <cell r="V215" t="str">
            <v>Đang thực hiện đề nghị chuyển tiếp</v>
          </cell>
          <cell r="X215" t="str">
            <v>ONT</v>
          </cell>
        </row>
        <row r="216">
          <cell r="B216" t="str">
            <v xml:space="preserve">Đất trường tiểu học Tân Công Chí cũ (điểm 1) </v>
          </cell>
          <cell r="C216">
            <v>4.5100000000000001E-2</v>
          </cell>
          <cell r="D216">
            <v>4.5100000000000001E-2</v>
          </cell>
          <cell r="E216">
            <v>0</v>
          </cell>
          <cell r="T216" t="str">
            <v>Tân Công Chí</v>
          </cell>
          <cell r="U216" t="str">
            <v>Số Thửa 929 Tờ Bản Đồ số 2</v>
          </cell>
          <cell r="V216" t="str">
            <v>Đang thực hiện đề nghị chuyển tiếp</v>
          </cell>
          <cell r="X216" t="str">
            <v>ONT</v>
          </cell>
        </row>
        <row r="217">
          <cell r="B217" t="str">
            <v>Đất cập Bưu điện xã</v>
          </cell>
          <cell r="C217">
            <v>0.06</v>
          </cell>
          <cell r="D217">
            <v>0.06</v>
          </cell>
          <cell r="E217">
            <v>0</v>
          </cell>
          <cell r="T217" t="str">
            <v>Thông Bình</v>
          </cell>
          <cell r="U217" t="str">
            <v>Thửa 2614 tờ 2</v>
          </cell>
          <cell r="V217" t="str">
            <v>Đang thực hiện đề nghị chuyển tiếp</v>
          </cell>
          <cell r="X217" t="str">
            <v>ONT</v>
          </cell>
        </row>
        <row r="218">
          <cell r="B218" t="str">
            <v>Đất công giáp đất ông Dương Hùng Cường</v>
          </cell>
          <cell r="C218">
            <v>7.0000000000000007E-2</v>
          </cell>
          <cell r="D218">
            <v>7.0000000000000007E-2</v>
          </cell>
          <cell r="E218">
            <v>0</v>
          </cell>
          <cell r="T218" t="str">
            <v>An Phước</v>
          </cell>
          <cell r="U218" t="str">
            <v>Số thửa 156 tờ Bản đồ 57</v>
          </cell>
          <cell r="V218" t="str">
            <v>Đang thực hiện đề nghị chuyển tiếp</v>
          </cell>
          <cell r="X218" t="str">
            <v>ONT</v>
          </cell>
        </row>
        <row r="219">
          <cell r="B219" t="str">
            <v>Khu đất đất công đối diện trường Mầm non An Phước</v>
          </cell>
          <cell r="C219">
            <v>0.08</v>
          </cell>
          <cell r="D219">
            <v>0.08</v>
          </cell>
          <cell r="E219">
            <v>0</v>
          </cell>
          <cell r="T219" t="str">
            <v>An Phước</v>
          </cell>
          <cell r="U219" t="str">
            <v>thửa 61, tờ BĐ 42</v>
          </cell>
          <cell r="V219" t="str">
            <v xml:space="preserve">Quyết định 233/QĐ-UBND ngày 12 tháng 9 năm 2021 của UBND tỉnh </v>
          </cell>
          <cell r="X219" t="str">
            <v>ONT</v>
          </cell>
        </row>
        <row r="220">
          <cell r="B220" t="str">
            <v>Đất cụm chợ Công Binh (10 nền)</v>
          </cell>
          <cell r="C220">
            <v>8.9370000000000005E-2</v>
          </cell>
          <cell r="D220">
            <v>8.9370000000000005E-2</v>
          </cell>
          <cell r="E220">
            <v>0</v>
          </cell>
          <cell r="T220" t="str">
            <v>Thông Bình</v>
          </cell>
          <cell r="U220" t="str">
            <v>Số Thửa 2601-2610 Tờ Bản Đồ số 2</v>
          </cell>
          <cell r="V220" t="str">
            <v>Đang thực hiện đề nghị chuyển tiếp</v>
          </cell>
          <cell r="X220" t="str">
            <v>ONT</v>
          </cell>
        </row>
        <row r="221">
          <cell r="B221" t="str">
            <v>Khu đất công chợ An Phước (22 nền)</v>
          </cell>
          <cell r="C221">
            <v>0.1232</v>
          </cell>
          <cell r="D221">
            <v>0.1232</v>
          </cell>
          <cell r="E221">
            <v>0</v>
          </cell>
          <cell r="T221" t="str">
            <v>An Phước</v>
          </cell>
          <cell r="U221" t="str">
            <v>Số Thửa 44,46,48,49,50,51,54,55,57,58,60,71,72,74,75,76,80,81,83,84,87 Tờ Bản Đồ số 56</v>
          </cell>
          <cell r="V221" t="str">
            <v>Đang thực hiện đề nghị chuyển tiếp</v>
          </cell>
          <cell r="X221" t="str">
            <v>ONT</v>
          </cell>
        </row>
        <row r="222">
          <cell r="B222" t="str">
            <v>Đất thi công tuyến dân cư còn dư (đoạn đầu)</v>
          </cell>
          <cell r="C222">
            <v>0.12330000000000001</v>
          </cell>
          <cell r="D222">
            <v>0.12330000000000001</v>
          </cell>
          <cell r="E222">
            <v>0</v>
          </cell>
          <cell r="T222" t="str">
            <v>Tân Thành B</v>
          </cell>
          <cell r="U222" t="str">
            <v>Số Thửa 5487 Tờ Bản Đồ số 3</v>
          </cell>
          <cell r="V222" t="str">
            <v>Đang thực hiện đề nghị chuyển tiếp</v>
          </cell>
          <cell r="X222" t="str">
            <v>ONT</v>
          </cell>
        </row>
        <row r="223">
          <cell r="B223" t="str">
            <v>Trường THCS Tân Hộ Cơ (điểm cũ)</v>
          </cell>
          <cell r="C223">
            <v>0.12670000000000001</v>
          </cell>
          <cell r="D223">
            <v>0.12670000000000001</v>
          </cell>
          <cell r="E223">
            <v>0</v>
          </cell>
          <cell r="T223" t="str">
            <v>Tân Hộ Cơ</v>
          </cell>
          <cell r="U223" t="str">
            <v>Số Thửa 43 Tờ Bản Đồ số 3</v>
          </cell>
          <cell r="V223" t="str">
            <v>Đang thực hiện đề nghị chuyển tiếp</v>
          </cell>
          <cell r="X223" t="str">
            <v>ONT</v>
          </cell>
        </row>
        <row r="224">
          <cell r="B224" t="str">
            <v>Tuyến dân cư TT-LG ( bãi lắng chứa đất nạo vét kênh)</v>
          </cell>
          <cell r="C224">
            <v>0.16704000000000002</v>
          </cell>
          <cell r="D224">
            <v>0.16704000000000002</v>
          </cell>
          <cell r="E224">
            <v>0</v>
          </cell>
          <cell r="T224" t="str">
            <v>Tân Thành B</v>
          </cell>
          <cell r="U224" t="str">
            <v>Số Thửa 5745 Tờ Bản Đồ số 3</v>
          </cell>
          <cell r="V224" t="str">
            <v>Đang thực hiện đề nghị chuyển tiếp</v>
          </cell>
          <cell r="X224" t="str">
            <v>ONT</v>
          </cell>
        </row>
        <row r="225">
          <cell r="B225" t="str">
            <v>Đất trường tiểu học An Lộc cũ (cặp lộ bể)</v>
          </cell>
          <cell r="C225">
            <v>0.18279999999999999</v>
          </cell>
          <cell r="D225">
            <v>0.18279999999999999</v>
          </cell>
          <cell r="E225">
            <v>0</v>
          </cell>
          <cell r="T225" t="str">
            <v>An Phước</v>
          </cell>
          <cell r="U225" t="str">
            <v>Số Thửa 37 Tờ Bản Đồ số 27</v>
          </cell>
          <cell r="V225" t="str">
            <v>Đang thực hiện đề nghị chuyển tiếp</v>
          </cell>
          <cell r="X225" t="str">
            <v>ONT</v>
          </cell>
        </row>
        <row r="226">
          <cell r="B226" t="str">
            <v>Đất trụ sở UBND xã cũ An Lộc</v>
          </cell>
          <cell r="C226">
            <v>0.22070000000000001</v>
          </cell>
          <cell r="D226">
            <v>0.22070000000000001</v>
          </cell>
          <cell r="E226">
            <v>0</v>
          </cell>
          <cell r="T226" t="str">
            <v>An Phước</v>
          </cell>
          <cell r="U226" t="str">
            <v>Số Thửa28Tờ Bản Đồ số 25</v>
          </cell>
          <cell r="V226" t="str">
            <v>Đang thực hiện đề nghị chuyển tiếp</v>
          </cell>
          <cell r="X226" t="str">
            <v>ONT</v>
          </cell>
        </row>
        <row r="227">
          <cell r="B227" t="str">
            <v>TDC Tân Thành - Lò Gạch (18 nền)</v>
          </cell>
          <cell r="C227">
            <v>0.22500000000000001</v>
          </cell>
          <cell r="D227">
            <v>0.22500000000000001</v>
          </cell>
          <cell r="E227">
            <v>0</v>
          </cell>
          <cell r="T227" t="str">
            <v>Tân Công Chí</v>
          </cell>
          <cell r="U227" t="str">
            <v>Nền số: 1-4; 7-11; 14; 32-39, Tờ bản đồ số: 9</v>
          </cell>
          <cell r="V227" t="str">
            <v>Đang thực hiện đề nghị chuyển tiếp</v>
          </cell>
          <cell r="X227" t="str">
            <v>ONT</v>
          </cell>
        </row>
        <row r="228">
          <cell r="B228" t="str">
            <v>Khu đất TDC Tân Thành - Lò Gạch ấp Thống Nhất (từ chợ Thống Nhất đến Trạm y tế)</v>
          </cell>
          <cell r="C228">
            <v>0.22878000000000001</v>
          </cell>
          <cell r="D228">
            <v>0.22878000000000001</v>
          </cell>
          <cell r="E228">
            <v>0</v>
          </cell>
          <cell r="T228" t="str">
            <v>Tân Công Chí</v>
          </cell>
          <cell r="U228" t="str">
            <v>Số Thửa 889 Tờ Bản Đồ số 1</v>
          </cell>
          <cell r="V228" t="str">
            <v>Đang thực hiện đề nghị chuyển tiếp</v>
          </cell>
          <cell r="X228" t="str">
            <v>ONT</v>
          </cell>
        </row>
        <row r="229">
          <cell r="B229" t="str">
            <v>TDC Tân Thành - Lò Gạch (06 nền)</v>
          </cell>
          <cell r="C229">
            <v>0.24815999999999999</v>
          </cell>
          <cell r="D229">
            <v>0.24815999999999999</v>
          </cell>
          <cell r="E229">
            <v>0</v>
          </cell>
          <cell r="T229" t="str">
            <v>Tân Thành B</v>
          </cell>
          <cell r="U229" t="str">
            <v>Thửa số: 7 - 10, TBĐ số: 05, Thửa số: 146, TBĐ số: 08, 
Thửa số: 186, TBĐ số: 09</v>
          </cell>
          <cell r="V229" t="str">
            <v>Đang thực hiện đề nghị chuyển tiếp</v>
          </cell>
          <cell r="X229" t="str">
            <v>ONT</v>
          </cell>
        </row>
        <row r="230">
          <cell r="B230" t="str">
            <v>TDC Tân Thành - Lò Gạch (23 nền)</v>
          </cell>
          <cell r="C230">
            <v>0.3</v>
          </cell>
          <cell r="D230">
            <v>0.3</v>
          </cell>
          <cell r="E230">
            <v>0</v>
          </cell>
          <cell r="T230" t="str">
            <v>Tân Công Chí</v>
          </cell>
          <cell r="U230" t="str">
            <v>Nền số: 5-6; 12-13; 15-31; 40-41, Tờ bản đồ số: 9</v>
          </cell>
          <cell r="V230" t="str">
            <v>Đang thực hiện đề nghị chuyển tiếp</v>
          </cell>
          <cell r="X230" t="str">
            <v>ONT</v>
          </cell>
        </row>
        <row r="231">
          <cell r="B231" t="str">
            <v>Đất bể lắng cặp TDC Tân Thành - Lò Gạch</v>
          </cell>
          <cell r="C231">
            <v>0.3574</v>
          </cell>
          <cell r="D231">
            <v>0.3574</v>
          </cell>
          <cell r="E231">
            <v>0</v>
          </cell>
          <cell r="T231" t="str">
            <v>Tân Thành B</v>
          </cell>
          <cell r="U231" t="str">
            <v>Số Thửa 593-597 Tờ Bản Đồ số 4</v>
          </cell>
          <cell r="V231" t="str">
            <v>Đang thực hiện đề nghị chuyển tiếp</v>
          </cell>
          <cell r="X231" t="str">
            <v>ONT</v>
          </cell>
        </row>
        <row r="232">
          <cell r="B232" t="str">
            <v>Khu đất TDC TT-LG ấp Thống nhất (đoạn 2-từ nhà ông Nguyễn Văn Của đến trường Nguyễn Văn Trỗi)</v>
          </cell>
          <cell r="C232">
            <v>0.84827999999999992</v>
          </cell>
          <cell r="D232">
            <v>0.84827999999999992</v>
          </cell>
          <cell r="E232">
            <v>0</v>
          </cell>
          <cell r="T232" t="str">
            <v>Tân Công Chí</v>
          </cell>
          <cell r="U232" t="str">
            <v>Số Thửa 890Tờ Bản Đồ số 1</v>
          </cell>
          <cell r="V232" t="str">
            <v>Đang thực hiện đề nghị chuyển tiếp</v>
          </cell>
          <cell r="X232" t="str">
            <v>ONT</v>
          </cell>
        </row>
        <row r="233">
          <cell r="B233" t="str">
            <v>Khu đất TDC TT-LG ấp Thống nhất
 (đoạn 1- nhà ông Bé Bảo)</v>
          </cell>
          <cell r="C233">
            <v>0.87997000000000003</v>
          </cell>
          <cell r="D233">
            <v>0.87997000000000003</v>
          </cell>
          <cell r="E233">
            <v>0</v>
          </cell>
          <cell r="T233" t="str">
            <v>Tân Công Chí</v>
          </cell>
          <cell r="U233" t="str">
            <v>Số Thửa 891 Tờ Bản Đồ số 1</v>
          </cell>
          <cell r="V233" t="str">
            <v>Đang thực hiện đề nghị chuyển tiếp</v>
          </cell>
          <cell r="X233" t="str">
            <v>ONT</v>
          </cell>
        </row>
        <row r="234">
          <cell r="B234" t="str">
            <v>Khu Bào Dong</v>
          </cell>
          <cell r="C234">
            <v>17.8</v>
          </cell>
          <cell r="D234">
            <v>17.8</v>
          </cell>
          <cell r="E234">
            <v>0</v>
          </cell>
          <cell r="T234" t="str">
            <v>Tân Hộ Cơ</v>
          </cell>
          <cell r="U234" t="str">
            <v>thửa 3478, 3479, tờ BĐ số 1</v>
          </cell>
          <cell r="V234" t="str">
            <v>Chuyển mục đích sử dụng đất</v>
          </cell>
          <cell r="X234" t="str">
            <v>ONT</v>
          </cell>
        </row>
        <row r="235">
          <cell r="B235" t="str">
            <v>Khu dân cư trung tâm thương mại - Tân Phước</v>
          </cell>
          <cell r="C235">
            <v>8.8000000000000007</v>
          </cell>
          <cell r="D235">
            <v>8.8000000000000007</v>
          </cell>
          <cell r="E235">
            <v>0</v>
          </cell>
          <cell r="T235" t="str">
            <v>Tân Phước</v>
          </cell>
          <cell r="V235" t="str">
            <v>Thu hồi đất</v>
          </cell>
          <cell r="X235" t="str">
            <v>ONT</v>
          </cell>
        </row>
        <row r="236">
          <cell r="B236" t="str">
            <v>Khu dân cư đô thị Giông Găng</v>
          </cell>
          <cell r="C236">
            <v>4.2</v>
          </cell>
          <cell r="D236">
            <v>4.2</v>
          </cell>
          <cell r="E236">
            <v>0</v>
          </cell>
          <cell r="T236" t="str">
            <v>Tân Phước</v>
          </cell>
          <cell r="V236" t="str">
            <v>Thu hồi đất</v>
          </cell>
          <cell r="X236" t="str">
            <v>ONT</v>
          </cell>
        </row>
        <row r="237">
          <cell r="B237" t="str">
            <v xml:space="preserve">Đất cho thuê làm cây nước </v>
          </cell>
          <cell r="C237">
            <v>2.64E-2</v>
          </cell>
          <cell r="D237">
            <v>2.64E-2</v>
          </cell>
          <cell r="E237">
            <v>0</v>
          </cell>
          <cell r="T237" t="str">
            <v>Tân Công Chí</v>
          </cell>
          <cell r="U237" t="str">
            <v>tuyến dân cư bờ đông kênh Thống Nhất</v>
          </cell>
          <cell r="V237" t="str">
            <v>Đăng ký 2021</v>
          </cell>
          <cell r="X237" t="str">
            <v>SKC</v>
          </cell>
        </row>
        <row r="238">
          <cell r="B238" t="str">
            <v>Trạm cấp nước Giồng Găng</v>
          </cell>
          <cell r="C238">
            <v>0.04</v>
          </cell>
          <cell r="D238">
            <v>0.04</v>
          </cell>
          <cell r="E238">
            <v>0</v>
          </cell>
          <cell r="T238" t="str">
            <v>Tân Phước</v>
          </cell>
          <cell r="U238" t="str">
            <v>Số thửa 30, tờ 10</v>
          </cell>
          <cell r="V238" t="str">
            <v>Đang thực hiện đề nghị chuyển tiếp</v>
          </cell>
          <cell r="X238" t="str">
            <v>SKC</v>
          </cell>
        </row>
        <row r="239">
          <cell r="B239" t="str">
            <v>Trạm cấp nước Tân Thành B</v>
          </cell>
          <cell r="C239">
            <v>0.11</v>
          </cell>
          <cell r="D239">
            <v>0.11</v>
          </cell>
          <cell r="E239">
            <v>0</v>
          </cell>
          <cell r="T239" t="str">
            <v>Tân Thành B</v>
          </cell>
          <cell r="U239" t="str">
            <v>Số Thửa 48 tờ 05</v>
          </cell>
          <cell r="V239" t="str">
            <v>Đang thực hiện đề nghị chuyển tiếp</v>
          </cell>
          <cell r="X239" t="str">
            <v>SKC</v>
          </cell>
        </row>
        <row r="240">
          <cell r="B240" t="str">
            <v xml:space="preserve">Công ty Shinoanh thuê đất sản xuất than trắng Bichotan </v>
          </cell>
          <cell r="C240">
            <v>0.65</v>
          </cell>
          <cell r="E240">
            <v>0.65</v>
          </cell>
          <cell r="S240">
            <v>0.65</v>
          </cell>
          <cell r="T240" t="str">
            <v>Bình Phú</v>
          </cell>
          <cell r="U240" t="str">
            <v>Quyết định số 770/QĐ-UBND-HC ngày 30/6/2016 của UBND Tỉnh</v>
          </cell>
          <cell r="V240" t="str">
            <v>Chưa thực hiện đề nghị chuyển tiếp</v>
          </cell>
          <cell r="X240" t="str">
            <v>SKC</v>
          </cell>
        </row>
        <row r="241">
          <cell r="B241" t="str">
            <v>Đoạn xã lũ lô B- C (tuyến dân cư Thành Lập 2)</v>
          </cell>
          <cell r="C241">
            <v>0.94547999999999988</v>
          </cell>
          <cell r="D241">
            <v>0.94547999999999988</v>
          </cell>
          <cell r="E241">
            <v>0</v>
          </cell>
          <cell r="T241" t="str">
            <v>Tân Công Chí</v>
          </cell>
          <cell r="U241" t="str">
            <v>Số Thửa 14 Tờ Bản Đồ số 22</v>
          </cell>
          <cell r="V241" t="str">
            <v>Đang thực hiện đề nghị chuyển tiếp</v>
          </cell>
          <cell r="X241" t="str">
            <v>SKC</v>
          </cell>
        </row>
        <row r="242">
          <cell r="B242" t="str">
            <v>Đoạn xã lũ lô C- D (tuyến dân cư Thành Lập 2)</v>
          </cell>
          <cell r="C242">
            <v>0.97919999999999996</v>
          </cell>
          <cell r="D242">
            <v>0.97919999999999996</v>
          </cell>
          <cell r="E242">
            <v>0</v>
          </cell>
          <cell r="T242" t="str">
            <v>Tân Công Chí</v>
          </cell>
          <cell r="U242" t="str">
            <v>Số Thửa 479,480,482-485 Tờ Bản Đồ số 8</v>
          </cell>
          <cell r="V242" t="str">
            <v>Đang thực hiện đề nghị chuyển tiếp</v>
          </cell>
          <cell r="X242" t="str">
            <v>SKC</v>
          </cell>
        </row>
        <row r="243">
          <cell r="B243" t="str">
            <v>Bãi chứa đất nạo vét tuyến kênh TT-LG ấp Bắc Trang (cặp cây xăng Ngọc Nhi)</v>
          </cell>
          <cell r="C243">
            <v>1.0356000000000001</v>
          </cell>
          <cell r="D243">
            <v>1.0356000000000001</v>
          </cell>
          <cell r="E243">
            <v>0</v>
          </cell>
          <cell r="T243" t="str">
            <v>Tân Công Chí</v>
          </cell>
          <cell r="U243" t="str">
            <v>Thửa số: 3301; 3302; 3303, TBĐ số: 01A</v>
          </cell>
          <cell r="V243" t="str">
            <v>Đang thực hiện đề nghị chuyển tiếp</v>
          </cell>
          <cell r="X243" t="str">
            <v>SKC</v>
          </cell>
        </row>
        <row r="244">
          <cell r="B244" t="str">
            <v>Đoạn xã lũ lô A- B (tuyến dân cư Thành Lập 2)</v>
          </cell>
          <cell r="C244">
            <v>1.24129</v>
          </cell>
          <cell r="D244">
            <v>1.24129</v>
          </cell>
          <cell r="E244">
            <v>0</v>
          </cell>
          <cell r="T244" t="str">
            <v>Tân Công Chí</v>
          </cell>
          <cell r="U244" t="str">
            <v>Số Thửa 38-41 Tờ Bản Đồ số 20</v>
          </cell>
          <cell r="V244" t="str">
            <v>Đang thực hiện đề nghị chuyển tiếp</v>
          </cell>
          <cell r="X244" t="str">
            <v>SKC</v>
          </cell>
        </row>
        <row r="245">
          <cell r="B245" t="str">
            <v>Bãi chứa đất nạo vét kênh Tân Thành - 
Lò Gạch ấp Thống Nhất (cặp trường Nguyễn Văn Trổi)</v>
          </cell>
          <cell r="C245">
            <v>1.39</v>
          </cell>
          <cell r="D245">
            <v>1.39</v>
          </cell>
          <cell r="E245">
            <v>0</v>
          </cell>
          <cell r="T245" t="str">
            <v>Tân Công Chí</v>
          </cell>
          <cell r="U245" t="str">
            <v>Thửa số: 863, TBĐ số: 01</v>
          </cell>
          <cell r="V245" t="str">
            <v>Đang thực hiện đề nghị chuyển tiếp</v>
          </cell>
          <cell r="X245" t="str">
            <v>SKC</v>
          </cell>
        </row>
        <row r="246">
          <cell r="B246" t="str">
            <v>Bãi chứa đất nạo vét kênh Tân Thành - 
Lò Gạch ấp Đuôi Tôm (cặp đường nước ông Mỹ)</v>
          </cell>
          <cell r="C246">
            <v>3.28</v>
          </cell>
          <cell r="D246">
            <v>3.28</v>
          </cell>
          <cell r="E246">
            <v>0</v>
          </cell>
          <cell r="T246" t="str">
            <v>Tân Hộ Cơ</v>
          </cell>
          <cell r="U246" t="str">
            <v>Thửa số: 1072; 1073, TBĐ số: 05</v>
          </cell>
          <cell r="V246" t="str">
            <v>Đang thực hiện đề nghị chuyển tiếp</v>
          </cell>
          <cell r="X246" t="str">
            <v>SKC</v>
          </cell>
        </row>
        <row r="247">
          <cell r="B247" t="str">
            <v xml:space="preserve">Giao đất Chùa Tân Long </v>
          </cell>
          <cell r="C247">
            <v>1.23</v>
          </cell>
          <cell r="D247">
            <v>1.23</v>
          </cell>
          <cell r="E247">
            <v>0</v>
          </cell>
          <cell r="T247" t="str">
            <v>Tân Thành B</v>
          </cell>
          <cell r="V247" t="str">
            <v>Đang thực hiện đề nghị chuyển tiếp</v>
          </cell>
          <cell r="X247" t="str">
            <v>TON</v>
          </cell>
        </row>
        <row r="248">
          <cell r="B248" t="str">
            <v>Chốt phòng chống covid -19 Vị trí 1</v>
          </cell>
          <cell r="C248">
            <v>0.06</v>
          </cell>
          <cell r="D248">
            <v>0.06</v>
          </cell>
          <cell r="E248">
            <v>0</v>
          </cell>
          <cell r="T248" t="str">
            <v>Bình Phú</v>
          </cell>
          <cell r="U248" t="str">
            <v>Một phần thửa 1278, tờ Bản đồ số 6</v>
          </cell>
          <cell r="V248" t="str">
            <v>Đăng ký 2021</v>
          </cell>
          <cell r="X248" t="str">
            <v>TSC</v>
          </cell>
        </row>
        <row r="249">
          <cell r="B249" t="str">
            <v>Chốt phòng chống covid -19 Vị trí 3</v>
          </cell>
          <cell r="C249">
            <v>0.06</v>
          </cell>
          <cell r="D249">
            <v>0.06</v>
          </cell>
          <cell r="E249">
            <v>0</v>
          </cell>
          <cell r="T249" t="str">
            <v>Thông Bình</v>
          </cell>
          <cell r="U249" t="str">
            <v>Một phần thửa 624, tờ bản đồ số 1</v>
          </cell>
          <cell r="V249" t="str">
            <v>Đăng ký 2021</v>
          </cell>
          <cell r="X249" t="str">
            <v>TSC</v>
          </cell>
        </row>
        <row r="250">
          <cell r="B250" t="str">
            <v>Chốt phòng chống covid -19 Vị trí 2</v>
          </cell>
          <cell r="C250">
            <v>0.16</v>
          </cell>
          <cell r="D250">
            <v>0.16</v>
          </cell>
          <cell r="E250">
            <v>0</v>
          </cell>
          <cell r="T250" t="str">
            <v>Tân Hộ Cơ</v>
          </cell>
          <cell r="U250" t="str">
            <v>1 phần thửa 2455 tờ số 2</v>
          </cell>
          <cell r="V250" t="str">
            <v>Đăng ký 2021</v>
          </cell>
          <cell r="X250" t="str">
            <v>TSC</v>
          </cell>
        </row>
        <row r="251">
          <cell r="B251" t="str">
            <v>Mở rộng TAND huyện</v>
          </cell>
          <cell r="C251">
            <v>7.0000000000000007E-2</v>
          </cell>
          <cell r="D251">
            <v>7.0000000000000007E-2</v>
          </cell>
          <cell r="E251">
            <v>0</v>
          </cell>
          <cell r="T251" t="str">
            <v>Thị trấn Sa Rài</v>
          </cell>
          <cell r="U251" t="str">
            <v>đất VKSND cũ giao lại</v>
          </cell>
          <cell r="V251" t="str">
            <v>Giao đất</v>
          </cell>
          <cell r="X251" t="str">
            <v>TSC</v>
          </cell>
        </row>
        <row r="252">
          <cell r="B252" t="str">
            <v>Mở rộng BHXH huyên</v>
          </cell>
          <cell r="C252">
            <v>0.1</v>
          </cell>
          <cell r="D252">
            <v>0.1</v>
          </cell>
          <cell r="E252">
            <v>0</v>
          </cell>
          <cell r="T252" t="str">
            <v>Thị trấn Sa Rài</v>
          </cell>
          <cell r="U252" t="str">
            <v>Đất Phòng LĐTB&amp;XH giao lại</v>
          </cell>
          <cell r="V252" t="str">
            <v>Giao đất</v>
          </cell>
          <cell r="X252" t="str">
            <v>TSC</v>
          </cell>
        </row>
      </sheetData>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sheetPr>
  <dimension ref="A1:AE328"/>
  <sheetViews>
    <sheetView zoomScale="55" zoomScaleNormal="55" workbookViewId="0">
      <selection activeCell="B53" sqref="B53"/>
    </sheetView>
  </sheetViews>
  <sheetFormatPr defaultColWidth="8.85546875" defaultRowHeight="15" x14ac:dyDescent="0.25"/>
  <cols>
    <col min="1" max="1" width="7" style="9" customWidth="1"/>
    <col min="2" max="2" width="45.42578125" style="10" customWidth="1"/>
    <col min="3" max="3" width="9.140625" style="9" customWidth="1"/>
    <col min="4" max="4" width="11.85546875" style="98" customWidth="1"/>
    <col min="5" max="5" width="9.140625" style="98" bestFit="1" customWidth="1"/>
    <col min="6" max="6" width="11.5703125" style="98" customWidth="1"/>
    <col min="7" max="8" width="7.85546875" style="99" customWidth="1"/>
    <col min="9" max="11" width="7.140625" style="99" customWidth="1"/>
    <col min="12" max="12" width="8.85546875" style="99" customWidth="1"/>
    <col min="13" max="16" width="7.140625" style="99" customWidth="1"/>
    <col min="17" max="17" width="8.85546875" style="99" customWidth="1"/>
    <col min="18" max="19" width="7.140625" style="99" customWidth="1"/>
    <col min="20" max="20" width="6.140625" style="99" customWidth="1"/>
    <col min="21" max="21" width="9.85546875" style="99" customWidth="1"/>
    <col min="22" max="22" width="17.140625" style="99" customWidth="1"/>
    <col min="23" max="23" width="47.85546875" style="10" customWidth="1"/>
    <col min="24" max="24" width="22.5703125" style="9" customWidth="1"/>
    <col min="25" max="28" width="10.42578125" style="9" customWidth="1"/>
    <col min="29" max="29" width="25.140625" style="10" customWidth="1"/>
    <col min="30" max="30" width="43.140625" style="10" customWidth="1"/>
    <col min="31" max="16384" width="8.85546875" style="10"/>
  </cols>
  <sheetData>
    <row r="1" spans="1:30" ht="18.75" x14ac:dyDescent="0.25">
      <c r="A1" s="416" t="s">
        <v>560</v>
      </c>
      <c r="B1" s="416"/>
      <c r="C1" s="5"/>
      <c r="D1" s="6"/>
      <c r="E1" s="6"/>
      <c r="F1" s="6"/>
      <c r="G1" s="7"/>
      <c r="H1" s="7"/>
      <c r="I1" s="7"/>
      <c r="J1" s="7"/>
      <c r="K1" s="7"/>
      <c r="L1" s="7"/>
      <c r="M1" s="7"/>
      <c r="N1" s="7"/>
      <c r="O1" s="7"/>
      <c r="P1" s="7"/>
      <c r="Q1" s="7"/>
      <c r="R1" s="7"/>
      <c r="S1" s="7"/>
      <c r="T1" s="7"/>
      <c r="U1" s="7"/>
      <c r="V1" s="7"/>
      <c r="W1" s="5">
        <f>SUM(C1:G1)</f>
        <v>0</v>
      </c>
      <c r="X1" s="8"/>
    </row>
    <row r="2" spans="1:30" x14ac:dyDescent="0.25">
      <c r="A2" s="8"/>
      <c r="B2" s="7"/>
      <c r="C2" s="5"/>
      <c r="D2" s="6"/>
      <c r="E2" s="6"/>
      <c r="F2" s="6"/>
      <c r="G2" s="7"/>
      <c r="H2" s="7"/>
      <c r="I2" s="7"/>
      <c r="J2" s="7"/>
      <c r="K2" s="7"/>
      <c r="L2" s="7"/>
      <c r="M2" s="7"/>
      <c r="N2" s="7"/>
      <c r="O2" s="7"/>
      <c r="P2" s="7"/>
      <c r="Q2" s="7"/>
      <c r="R2" s="7"/>
      <c r="S2" s="7"/>
      <c r="T2" s="7"/>
      <c r="U2" s="7"/>
      <c r="V2" s="7"/>
      <c r="W2" s="5"/>
      <c r="X2" s="8"/>
    </row>
    <row r="3" spans="1:30" ht="18.75" x14ac:dyDescent="0.25">
      <c r="A3" s="417" t="s">
        <v>561</v>
      </c>
      <c r="B3" s="417"/>
      <c r="C3" s="417"/>
      <c r="D3" s="417"/>
      <c r="E3" s="417"/>
      <c r="F3" s="417"/>
      <c r="G3" s="417"/>
      <c r="H3" s="417"/>
      <c r="I3" s="417"/>
      <c r="J3" s="417"/>
      <c r="K3" s="417"/>
      <c r="L3" s="417"/>
      <c r="M3" s="417"/>
      <c r="N3" s="417"/>
      <c r="O3" s="417"/>
      <c r="P3" s="417"/>
      <c r="Q3" s="417"/>
      <c r="R3" s="417"/>
      <c r="S3" s="417"/>
      <c r="T3" s="417"/>
      <c r="U3" s="417"/>
      <c r="V3" s="417"/>
      <c r="W3" s="417"/>
      <c r="X3" s="417"/>
      <c r="Y3" s="417"/>
      <c r="Z3" s="417"/>
      <c r="AA3" s="417"/>
      <c r="AB3" s="417"/>
      <c r="AC3" s="417"/>
      <c r="AD3" s="417"/>
    </row>
    <row r="4" spans="1:30" ht="18.75" x14ac:dyDescent="0.25">
      <c r="A4" s="112"/>
      <c r="B4" s="112"/>
      <c r="C4" s="112"/>
      <c r="D4" s="112"/>
      <c r="E4" s="112"/>
      <c r="F4" s="112"/>
      <c r="G4" s="112"/>
      <c r="H4" s="112"/>
      <c r="I4" s="112"/>
      <c r="J4" s="112"/>
      <c r="K4" s="112"/>
      <c r="L4" s="112"/>
      <c r="M4" s="112"/>
      <c r="N4" s="112"/>
      <c r="O4" s="112"/>
      <c r="P4" s="112"/>
      <c r="Q4" s="112"/>
      <c r="R4" s="112"/>
      <c r="S4" s="112"/>
      <c r="T4" s="112"/>
      <c r="U4" s="112"/>
      <c r="V4" s="112"/>
      <c r="W4" s="112"/>
      <c r="X4" s="112"/>
      <c r="Y4" s="112"/>
      <c r="Z4" s="112"/>
      <c r="AA4" s="112"/>
      <c r="AB4" s="112"/>
    </row>
    <row r="5" spans="1:30" x14ac:dyDescent="0.25">
      <c r="A5" s="11"/>
      <c r="B5" s="11"/>
      <c r="C5" s="11"/>
      <c r="D5" s="12"/>
      <c r="E5" s="12"/>
      <c r="F5" s="6"/>
      <c r="G5" s="7"/>
      <c r="H5" s="7"/>
      <c r="I5" s="7"/>
      <c r="J5" s="7"/>
      <c r="K5" s="7"/>
      <c r="L5" s="7"/>
      <c r="M5" s="7"/>
      <c r="N5" s="7"/>
      <c r="O5" s="7"/>
      <c r="P5" s="7"/>
      <c r="Q5" s="7"/>
      <c r="R5" s="7"/>
      <c r="S5" s="7"/>
      <c r="T5" s="7"/>
      <c r="U5" s="7"/>
      <c r="V5" s="13"/>
      <c r="W5" s="5"/>
      <c r="X5" s="11"/>
    </row>
    <row r="6" spans="1:30" x14ac:dyDescent="0.25">
      <c r="A6" s="418" t="s">
        <v>0</v>
      </c>
      <c r="B6" s="419" t="s">
        <v>38</v>
      </c>
      <c r="C6" s="408" t="s">
        <v>39</v>
      </c>
      <c r="D6" s="408" t="s">
        <v>40</v>
      </c>
      <c r="E6" s="408" t="s">
        <v>41</v>
      </c>
      <c r="F6" s="419" t="s">
        <v>3</v>
      </c>
      <c r="G6" s="419"/>
      <c r="H6" s="419"/>
      <c r="I6" s="419"/>
      <c r="J6" s="419"/>
      <c r="K6" s="419"/>
      <c r="L6" s="419"/>
      <c r="M6" s="419"/>
      <c r="N6" s="419"/>
      <c r="O6" s="419"/>
      <c r="P6" s="419"/>
      <c r="Q6" s="419"/>
      <c r="R6" s="419"/>
      <c r="S6" s="419"/>
      <c r="T6" s="419"/>
      <c r="U6" s="419"/>
      <c r="V6" s="419" t="s">
        <v>42</v>
      </c>
      <c r="W6" s="419" t="s">
        <v>43</v>
      </c>
      <c r="X6" s="408" t="s">
        <v>44</v>
      </c>
      <c r="Y6" s="408" t="s">
        <v>45</v>
      </c>
      <c r="Z6" s="408"/>
      <c r="AA6" s="408"/>
      <c r="AB6" s="408" t="s">
        <v>591</v>
      </c>
      <c r="AC6" s="409" t="s">
        <v>592</v>
      </c>
      <c r="AD6" s="412" t="s">
        <v>2</v>
      </c>
    </row>
    <row r="7" spans="1:30" x14ac:dyDescent="0.25">
      <c r="A7" s="418"/>
      <c r="B7" s="419"/>
      <c r="C7" s="408"/>
      <c r="D7" s="408"/>
      <c r="E7" s="408"/>
      <c r="F7" s="419" t="s">
        <v>46</v>
      </c>
      <c r="G7" s="419"/>
      <c r="H7" s="419"/>
      <c r="I7" s="419"/>
      <c r="J7" s="419"/>
      <c r="K7" s="419"/>
      <c r="L7" s="419"/>
      <c r="M7" s="419"/>
      <c r="N7" s="419"/>
      <c r="O7" s="419"/>
      <c r="P7" s="419"/>
      <c r="Q7" s="419"/>
      <c r="R7" s="419"/>
      <c r="S7" s="419"/>
      <c r="T7" s="419"/>
      <c r="U7" s="419"/>
      <c r="V7" s="419"/>
      <c r="W7" s="419"/>
      <c r="X7" s="408"/>
      <c r="Y7" s="408" t="s">
        <v>47</v>
      </c>
      <c r="Z7" s="408" t="s">
        <v>48</v>
      </c>
      <c r="AA7" s="408" t="s">
        <v>49</v>
      </c>
      <c r="AB7" s="408"/>
      <c r="AC7" s="410"/>
      <c r="AD7" s="413"/>
    </row>
    <row r="8" spans="1:30" ht="71.25" x14ac:dyDescent="0.25">
      <c r="A8" s="418"/>
      <c r="B8" s="419"/>
      <c r="C8" s="408"/>
      <c r="D8" s="408"/>
      <c r="E8" s="408"/>
      <c r="F8" s="419" t="s">
        <v>1</v>
      </c>
      <c r="G8" s="14" t="s">
        <v>50</v>
      </c>
      <c r="H8" s="14" t="s">
        <v>51</v>
      </c>
      <c r="I8" s="14" t="s">
        <v>52</v>
      </c>
      <c r="J8" s="14" t="s">
        <v>53</v>
      </c>
      <c r="K8" s="14" t="s">
        <v>54</v>
      </c>
      <c r="L8" s="14" t="s">
        <v>55</v>
      </c>
      <c r="M8" s="14" t="s">
        <v>56</v>
      </c>
      <c r="N8" s="14" t="s">
        <v>57</v>
      </c>
      <c r="O8" s="14" t="s">
        <v>58</v>
      </c>
      <c r="P8" s="14" t="s">
        <v>59</v>
      </c>
      <c r="Q8" s="14" t="s">
        <v>60</v>
      </c>
      <c r="R8" s="14" t="s">
        <v>61</v>
      </c>
      <c r="S8" s="14" t="s">
        <v>62</v>
      </c>
      <c r="T8" s="14" t="s">
        <v>63</v>
      </c>
      <c r="U8" s="14" t="s">
        <v>64</v>
      </c>
      <c r="V8" s="419"/>
      <c r="W8" s="419"/>
      <c r="X8" s="408"/>
      <c r="Y8" s="408"/>
      <c r="Z8" s="408"/>
      <c r="AA8" s="408"/>
      <c r="AB8" s="408"/>
      <c r="AC8" s="410"/>
      <c r="AD8" s="413"/>
    </row>
    <row r="9" spans="1:30" x14ac:dyDescent="0.2">
      <c r="A9" s="418"/>
      <c r="B9" s="419"/>
      <c r="C9" s="408"/>
      <c r="D9" s="408"/>
      <c r="E9" s="408"/>
      <c r="F9" s="419"/>
      <c r="G9" s="15" t="s">
        <v>65</v>
      </c>
      <c r="H9" s="15" t="s">
        <v>66</v>
      </c>
      <c r="I9" s="15" t="s">
        <v>31</v>
      </c>
      <c r="J9" s="15" t="s">
        <v>33</v>
      </c>
      <c r="K9" s="15" t="s">
        <v>67</v>
      </c>
      <c r="L9" s="15" t="s">
        <v>36</v>
      </c>
      <c r="M9" s="15" t="s">
        <v>27</v>
      </c>
      <c r="N9" s="15" t="s">
        <v>25</v>
      </c>
      <c r="O9" s="15" t="s">
        <v>28</v>
      </c>
      <c r="P9" s="15" t="s">
        <v>15</v>
      </c>
      <c r="Q9" s="15" t="s">
        <v>30</v>
      </c>
      <c r="R9" s="15" t="s">
        <v>20</v>
      </c>
      <c r="S9" s="15" t="s">
        <v>19</v>
      </c>
      <c r="T9" s="15" t="s">
        <v>17</v>
      </c>
      <c r="U9" s="15" t="s">
        <v>68</v>
      </c>
      <c r="V9" s="419"/>
      <c r="W9" s="419"/>
      <c r="X9" s="408"/>
      <c r="Y9" s="408"/>
      <c r="Z9" s="408"/>
      <c r="AA9" s="408"/>
      <c r="AB9" s="408"/>
      <c r="AC9" s="411"/>
      <c r="AD9" s="414"/>
    </row>
    <row r="10" spans="1:30" ht="18.75" x14ac:dyDescent="0.25">
      <c r="A10" s="101">
        <v>1</v>
      </c>
      <c r="B10" s="101">
        <v>2</v>
      </c>
      <c r="C10" s="101">
        <v>3</v>
      </c>
      <c r="D10" s="101">
        <v>4</v>
      </c>
      <c r="E10" s="101">
        <v>5</v>
      </c>
      <c r="F10" s="101">
        <v>6</v>
      </c>
      <c r="G10" s="101">
        <v>7</v>
      </c>
      <c r="H10" s="101">
        <v>8</v>
      </c>
      <c r="I10" s="101">
        <v>9</v>
      </c>
      <c r="J10" s="101">
        <v>10</v>
      </c>
      <c r="K10" s="101">
        <v>11</v>
      </c>
      <c r="L10" s="101">
        <v>12</v>
      </c>
      <c r="M10" s="101">
        <v>13</v>
      </c>
      <c r="N10" s="101">
        <v>14</v>
      </c>
      <c r="O10" s="101">
        <v>15</v>
      </c>
      <c r="P10" s="101">
        <v>16</v>
      </c>
      <c r="Q10" s="101">
        <v>17</v>
      </c>
      <c r="R10" s="101">
        <v>18</v>
      </c>
      <c r="S10" s="101">
        <v>19</v>
      </c>
      <c r="T10" s="101">
        <v>20</v>
      </c>
      <c r="U10" s="101">
        <v>21</v>
      </c>
      <c r="V10" s="101">
        <v>22</v>
      </c>
      <c r="W10" s="101">
        <v>23</v>
      </c>
      <c r="X10" s="101">
        <v>24</v>
      </c>
      <c r="Y10" s="101">
        <v>25</v>
      </c>
      <c r="Z10" s="101">
        <v>26</v>
      </c>
      <c r="AA10" s="101">
        <v>27</v>
      </c>
      <c r="AB10" s="101">
        <v>28</v>
      </c>
      <c r="AC10" s="101">
        <v>29</v>
      </c>
      <c r="AD10" s="16">
        <v>-24</v>
      </c>
    </row>
    <row r="11" spans="1:30" s="115" customFormat="1" ht="29.25" hidden="1" customHeight="1" x14ac:dyDescent="0.25">
      <c r="A11" s="415" t="str">
        <f>"TỔNG CỘNG ( "&amp;COUNTA(C16:C235)&amp;" hạng mục, công trình dự án.Trong đó 65 hạng mục đăng ký mới 2021)"</f>
        <v>TỔNG CỘNG ( 175 hạng mục, công trình dự án.Trong đó 65 hạng mục đăng ký mới 2021)</v>
      </c>
      <c r="B11" s="415"/>
      <c r="C11" s="111"/>
      <c r="D11" s="104"/>
      <c r="E11" s="104"/>
      <c r="F11" s="105"/>
      <c r="G11" s="106"/>
      <c r="H11" s="106"/>
      <c r="I11" s="106"/>
      <c r="J11" s="106"/>
      <c r="K11" s="106"/>
      <c r="L11" s="106"/>
      <c r="M11" s="106"/>
      <c r="N11" s="106"/>
      <c r="O11" s="106"/>
      <c r="P11" s="106"/>
      <c r="Q11" s="106"/>
      <c r="R11" s="106"/>
      <c r="S11" s="106"/>
      <c r="T11" s="106"/>
      <c r="U11" s="106"/>
      <c r="V11" s="107"/>
      <c r="W11" s="107"/>
      <c r="X11" s="107"/>
      <c r="Y11" s="108"/>
      <c r="Z11" s="108"/>
      <c r="AA11" s="108"/>
      <c r="AB11" s="108"/>
      <c r="AC11" s="109"/>
      <c r="AD11" s="109"/>
    </row>
    <row r="12" spans="1:30" s="115" customFormat="1" ht="28.5" hidden="1" x14ac:dyDescent="0.25">
      <c r="A12" s="110" t="s">
        <v>69</v>
      </c>
      <c r="B12" s="103" t="s">
        <v>70</v>
      </c>
      <c r="C12" s="17"/>
      <c r="D12" s="18"/>
      <c r="E12" s="18"/>
      <c r="F12" s="19"/>
      <c r="G12" s="20"/>
      <c r="H12" s="20"/>
      <c r="I12" s="20"/>
      <c r="J12" s="20"/>
      <c r="K12" s="20"/>
      <c r="L12" s="20"/>
      <c r="M12" s="20"/>
      <c r="N12" s="20"/>
      <c r="O12" s="20"/>
      <c r="P12" s="20"/>
      <c r="Q12" s="20"/>
      <c r="R12" s="20"/>
      <c r="S12" s="20"/>
      <c r="T12" s="20"/>
      <c r="U12" s="20"/>
      <c r="V12" s="1"/>
      <c r="W12" s="1"/>
      <c r="X12" s="1"/>
      <c r="Y12" s="21"/>
      <c r="Z12" s="21"/>
      <c r="AA12" s="21"/>
      <c r="AB12" s="21"/>
      <c r="AC12" s="22"/>
      <c r="AD12" s="22"/>
    </row>
    <row r="13" spans="1:30" s="115" customFormat="1" ht="28.5" hidden="1" x14ac:dyDescent="0.25">
      <c r="A13" s="23" t="s">
        <v>71</v>
      </c>
      <c r="B13" s="24" t="s">
        <v>72</v>
      </c>
      <c r="C13" s="25"/>
      <c r="D13" s="26"/>
      <c r="E13" s="26"/>
      <c r="F13" s="27"/>
      <c r="G13" s="28"/>
      <c r="H13" s="28"/>
      <c r="I13" s="28"/>
      <c r="J13" s="28"/>
      <c r="K13" s="28"/>
      <c r="L13" s="28"/>
      <c r="M13" s="28"/>
      <c r="N13" s="28"/>
      <c r="O13" s="28"/>
      <c r="P13" s="28"/>
      <c r="Q13" s="28"/>
      <c r="R13" s="28"/>
      <c r="S13" s="28"/>
      <c r="T13" s="28"/>
      <c r="U13" s="28"/>
      <c r="V13" s="2"/>
      <c r="W13" s="2"/>
      <c r="X13" s="2"/>
      <c r="Y13" s="29"/>
      <c r="Z13" s="29"/>
      <c r="AA13" s="29"/>
      <c r="AB13" s="29"/>
      <c r="AC13" s="30"/>
      <c r="AD13" s="30"/>
    </row>
    <row r="14" spans="1:30" s="115" customFormat="1" ht="28.5" hidden="1" x14ac:dyDescent="0.25">
      <c r="A14" s="25" t="s">
        <v>73</v>
      </c>
      <c r="B14" s="31" t="s">
        <v>74</v>
      </c>
      <c r="C14" s="32"/>
      <c r="D14" s="27"/>
      <c r="E14" s="27"/>
      <c r="F14" s="27"/>
      <c r="G14" s="33"/>
      <c r="H14" s="33"/>
      <c r="I14" s="33"/>
      <c r="J14" s="33"/>
      <c r="K14" s="33"/>
      <c r="L14" s="33"/>
      <c r="M14" s="33"/>
      <c r="N14" s="33"/>
      <c r="O14" s="33"/>
      <c r="P14" s="33"/>
      <c r="Q14" s="33"/>
      <c r="R14" s="33"/>
      <c r="S14" s="33"/>
      <c r="T14" s="33"/>
      <c r="U14" s="33"/>
      <c r="V14" s="32"/>
      <c r="W14" s="32"/>
      <c r="X14" s="32"/>
      <c r="Y14" s="29"/>
      <c r="Z14" s="29"/>
      <c r="AA14" s="29"/>
      <c r="AB14" s="29"/>
      <c r="AC14" s="30"/>
      <c r="AD14" s="30"/>
    </row>
    <row r="15" spans="1:30" s="115" customFormat="1" hidden="1" x14ac:dyDescent="0.25">
      <c r="A15" s="34"/>
      <c r="B15" s="35" t="s">
        <v>75</v>
      </c>
      <c r="C15" s="114"/>
      <c r="D15" s="36"/>
      <c r="E15" s="36"/>
      <c r="F15" s="36"/>
      <c r="G15" s="113"/>
      <c r="H15" s="113"/>
      <c r="I15" s="113"/>
      <c r="J15" s="113"/>
      <c r="K15" s="113"/>
      <c r="L15" s="113"/>
      <c r="M15" s="113"/>
      <c r="N15" s="113"/>
      <c r="O15" s="113"/>
      <c r="P15" s="113"/>
      <c r="Q15" s="113"/>
      <c r="R15" s="113"/>
      <c r="S15" s="113"/>
      <c r="T15" s="113"/>
      <c r="U15" s="113"/>
      <c r="V15" s="37"/>
      <c r="W15" s="34"/>
      <c r="X15" s="37"/>
      <c r="Y15" s="29"/>
      <c r="Z15" s="29"/>
      <c r="AA15" s="29"/>
      <c r="AB15" s="29"/>
      <c r="AC15" s="30"/>
      <c r="AD15" s="30"/>
    </row>
    <row r="16" spans="1:30" ht="60" x14ac:dyDescent="0.25">
      <c r="A16" s="114">
        <v>1</v>
      </c>
      <c r="B16" s="38" t="s">
        <v>76</v>
      </c>
      <c r="C16" s="39" t="s">
        <v>23</v>
      </c>
      <c r="D16" s="40">
        <v>0.72</v>
      </c>
      <c r="E16" s="40"/>
      <c r="F16" s="41">
        <f>SUM(G16:U16)</f>
        <v>0.72</v>
      </c>
      <c r="G16" s="42">
        <v>0.72</v>
      </c>
      <c r="H16" s="42"/>
      <c r="I16" s="42"/>
      <c r="J16" s="42"/>
      <c r="K16" s="42"/>
      <c r="L16" s="42"/>
      <c r="M16" s="42"/>
      <c r="N16" s="42"/>
      <c r="O16" s="42"/>
      <c r="P16" s="42"/>
      <c r="Q16" s="42"/>
      <c r="R16" s="42"/>
      <c r="S16" s="42"/>
      <c r="T16" s="42"/>
      <c r="U16" s="42"/>
      <c r="V16" s="43" t="s">
        <v>77</v>
      </c>
      <c r="W16" s="114"/>
      <c r="X16" s="114" t="s">
        <v>78</v>
      </c>
      <c r="Y16" s="114"/>
      <c r="Z16" s="114" t="s">
        <v>79</v>
      </c>
      <c r="AA16" s="114"/>
      <c r="AB16" s="114" t="s">
        <v>79</v>
      </c>
      <c r="AC16" s="3"/>
      <c r="AD16" s="3" t="s">
        <v>593</v>
      </c>
    </row>
    <row r="17" spans="1:30" s="115" customFormat="1" hidden="1" x14ac:dyDescent="0.25">
      <c r="A17" s="114"/>
      <c r="B17" s="35" t="s">
        <v>80</v>
      </c>
      <c r="C17" s="39"/>
      <c r="D17" s="40"/>
      <c r="E17" s="40"/>
      <c r="F17" s="40"/>
      <c r="G17" s="42"/>
      <c r="H17" s="42"/>
      <c r="I17" s="42"/>
      <c r="J17" s="42"/>
      <c r="K17" s="42"/>
      <c r="L17" s="42"/>
      <c r="M17" s="42"/>
      <c r="N17" s="42"/>
      <c r="O17" s="42"/>
      <c r="P17" s="42"/>
      <c r="Q17" s="42"/>
      <c r="R17" s="42"/>
      <c r="S17" s="42"/>
      <c r="T17" s="42"/>
      <c r="U17" s="42"/>
      <c r="V17" s="43"/>
      <c r="W17" s="114"/>
      <c r="X17" s="114"/>
      <c r="Y17" s="29"/>
      <c r="Z17" s="29"/>
      <c r="AA17" s="29"/>
      <c r="AB17" s="29"/>
      <c r="AC17" s="30"/>
      <c r="AD17" s="30"/>
    </row>
    <row r="18" spans="1:30" ht="45" x14ac:dyDescent="0.25">
      <c r="A18" s="114">
        <v>2</v>
      </c>
      <c r="B18" s="38" t="s">
        <v>81</v>
      </c>
      <c r="C18" s="39" t="s">
        <v>22</v>
      </c>
      <c r="D18" s="40">
        <v>5.25</v>
      </c>
      <c r="E18" s="40">
        <v>2</v>
      </c>
      <c r="F18" s="41">
        <f>SUM(G18:U18)</f>
        <v>3.25</v>
      </c>
      <c r="G18" s="42">
        <v>3.25</v>
      </c>
      <c r="H18" s="42"/>
      <c r="I18" s="42"/>
      <c r="J18" s="42"/>
      <c r="K18" s="42"/>
      <c r="L18" s="42"/>
      <c r="M18" s="42"/>
      <c r="N18" s="42"/>
      <c r="O18" s="42"/>
      <c r="P18" s="42"/>
      <c r="Q18" s="42"/>
      <c r="R18" s="42"/>
      <c r="S18" s="42"/>
      <c r="T18" s="42"/>
      <c r="U18" s="42"/>
      <c r="V18" s="43" t="s">
        <v>7</v>
      </c>
      <c r="W18" s="114" t="s">
        <v>82</v>
      </c>
      <c r="X18" s="114" t="s">
        <v>78</v>
      </c>
      <c r="Y18" s="114"/>
      <c r="Z18" s="114" t="s">
        <v>79</v>
      </c>
      <c r="AA18" s="114"/>
      <c r="AB18" s="114" t="s">
        <v>79</v>
      </c>
      <c r="AC18" s="3"/>
      <c r="AD18" s="3" t="s">
        <v>594</v>
      </c>
    </row>
    <row r="19" spans="1:30" s="115" customFormat="1" ht="28.5" hidden="1" x14ac:dyDescent="0.25">
      <c r="A19" s="25" t="s">
        <v>83</v>
      </c>
      <c r="B19" s="44" t="s">
        <v>84</v>
      </c>
      <c r="C19" s="39"/>
      <c r="D19" s="26"/>
      <c r="E19" s="26"/>
      <c r="F19" s="26"/>
      <c r="G19" s="45"/>
      <c r="H19" s="45"/>
      <c r="I19" s="45"/>
      <c r="J19" s="45"/>
      <c r="K19" s="45"/>
      <c r="L19" s="45"/>
      <c r="M19" s="45"/>
      <c r="N19" s="45"/>
      <c r="O19" s="45"/>
      <c r="P19" s="45"/>
      <c r="Q19" s="45"/>
      <c r="R19" s="45"/>
      <c r="S19" s="45"/>
      <c r="T19" s="45"/>
      <c r="U19" s="45"/>
      <c r="V19" s="25"/>
      <c r="W19" s="25"/>
      <c r="X19" s="25"/>
      <c r="Y19" s="29"/>
      <c r="Z19" s="29"/>
      <c r="AA19" s="29"/>
      <c r="AB19" s="29"/>
      <c r="AC19" s="30"/>
      <c r="AD19" s="30"/>
    </row>
    <row r="20" spans="1:30" s="115" customFormat="1" hidden="1" x14ac:dyDescent="0.25">
      <c r="A20" s="25"/>
      <c r="B20" s="35" t="s">
        <v>80</v>
      </c>
      <c r="C20" s="39"/>
      <c r="D20" s="26"/>
      <c r="E20" s="26"/>
      <c r="F20" s="26"/>
      <c r="G20" s="45"/>
      <c r="H20" s="45"/>
      <c r="I20" s="45"/>
      <c r="J20" s="45"/>
      <c r="K20" s="45"/>
      <c r="L20" s="45"/>
      <c r="M20" s="45"/>
      <c r="N20" s="45"/>
      <c r="O20" s="45"/>
      <c r="P20" s="45"/>
      <c r="Q20" s="45"/>
      <c r="R20" s="45"/>
      <c r="S20" s="45"/>
      <c r="T20" s="45"/>
      <c r="U20" s="45"/>
      <c r="V20" s="25"/>
      <c r="W20" s="25"/>
      <c r="X20" s="25"/>
      <c r="Y20" s="29"/>
      <c r="Z20" s="29"/>
      <c r="AA20" s="29"/>
      <c r="AB20" s="29"/>
      <c r="AC20" s="30"/>
      <c r="AD20" s="30"/>
    </row>
    <row r="21" spans="1:30" ht="30" x14ac:dyDescent="0.25">
      <c r="A21" s="114">
        <v>3</v>
      </c>
      <c r="B21" s="46" t="s">
        <v>85</v>
      </c>
      <c r="C21" s="39" t="s">
        <v>18</v>
      </c>
      <c r="D21" s="40">
        <v>0.89</v>
      </c>
      <c r="E21" s="40"/>
      <c r="F21" s="41">
        <f>SUM(G21:U21)</f>
        <v>0.89</v>
      </c>
      <c r="G21" s="42">
        <v>0.89</v>
      </c>
      <c r="H21" s="42"/>
      <c r="I21" s="42"/>
      <c r="J21" s="42"/>
      <c r="K21" s="42"/>
      <c r="L21" s="42"/>
      <c r="M21" s="42"/>
      <c r="N21" s="42"/>
      <c r="O21" s="42"/>
      <c r="P21" s="42"/>
      <c r="Q21" s="42"/>
      <c r="R21" s="42"/>
      <c r="S21" s="42"/>
      <c r="T21" s="42"/>
      <c r="U21" s="42"/>
      <c r="V21" s="43" t="s">
        <v>11</v>
      </c>
      <c r="W21" s="114" t="s">
        <v>86</v>
      </c>
      <c r="X21" s="114" t="s">
        <v>621</v>
      </c>
      <c r="Y21" s="114" t="s">
        <v>79</v>
      </c>
      <c r="Z21" s="114"/>
      <c r="AA21" s="114"/>
      <c r="AB21" s="114"/>
      <c r="AC21" s="3"/>
      <c r="AD21" s="3"/>
    </row>
    <row r="22" spans="1:30" ht="30" x14ac:dyDescent="0.25">
      <c r="A22" s="114">
        <v>4</v>
      </c>
      <c r="B22" s="46" t="s">
        <v>87</v>
      </c>
      <c r="C22" s="39" t="s">
        <v>18</v>
      </c>
      <c r="D22" s="40">
        <v>2.85</v>
      </c>
      <c r="E22" s="40"/>
      <c r="F22" s="41">
        <f>SUM(G22:U22)</f>
        <v>2.85</v>
      </c>
      <c r="G22" s="42">
        <v>2.85</v>
      </c>
      <c r="H22" s="42"/>
      <c r="I22" s="42"/>
      <c r="J22" s="42"/>
      <c r="K22" s="42"/>
      <c r="L22" s="42"/>
      <c r="M22" s="42"/>
      <c r="N22" s="42"/>
      <c r="O22" s="42"/>
      <c r="P22" s="42"/>
      <c r="Q22" s="42"/>
      <c r="R22" s="42"/>
      <c r="S22" s="42"/>
      <c r="T22" s="42"/>
      <c r="U22" s="42"/>
      <c r="V22" s="43" t="s">
        <v>9</v>
      </c>
      <c r="W22" s="114" t="s">
        <v>88</v>
      </c>
      <c r="X22" s="114" t="s">
        <v>78</v>
      </c>
      <c r="Y22" s="114"/>
      <c r="Z22" s="114" t="s">
        <v>79</v>
      </c>
      <c r="AA22" s="114"/>
      <c r="AB22" s="114" t="s">
        <v>79</v>
      </c>
      <c r="AC22" s="3"/>
      <c r="AD22" s="114" t="s">
        <v>595</v>
      </c>
    </row>
    <row r="23" spans="1:30" ht="30" x14ac:dyDescent="0.25">
      <c r="A23" s="114">
        <v>5</v>
      </c>
      <c r="B23" s="46" t="s">
        <v>89</v>
      </c>
      <c r="C23" s="39" t="s">
        <v>18</v>
      </c>
      <c r="D23" s="40">
        <v>1.4</v>
      </c>
      <c r="E23" s="40"/>
      <c r="F23" s="41">
        <f>SUM(G23:U23)</f>
        <v>1.4</v>
      </c>
      <c r="G23" s="42">
        <v>1.4</v>
      </c>
      <c r="H23" s="42"/>
      <c r="I23" s="42"/>
      <c r="J23" s="42"/>
      <c r="K23" s="42"/>
      <c r="L23" s="42"/>
      <c r="M23" s="42"/>
      <c r="N23" s="42"/>
      <c r="O23" s="42"/>
      <c r="P23" s="42"/>
      <c r="Q23" s="42"/>
      <c r="R23" s="42"/>
      <c r="S23" s="42"/>
      <c r="T23" s="42"/>
      <c r="U23" s="42"/>
      <c r="V23" s="43" t="s">
        <v>11</v>
      </c>
      <c r="W23" s="114" t="s">
        <v>90</v>
      </c>
      <c r="X23" s="114" t="s">
        <v>78</v>
      </c>
      <c r="Y23" s="114"/>
      <c r="Z23" s="114" t="s">
        <v>79</v>
      </c>
      <c r="AA23" s="114"/>
      <c r="AB23" s="114" t="s">
        <v>79</v>
      </c>
      <c r="AC23" s="3"/>
      <c r="AD23" s="3" t="s">
        <v>596</v>
      </c>
    </row>
    <row r="24" spans="1:30" s="115" customFormat="1" ht="28.5" hidden="1" x14ac:dyDescent="0.25">
      <c r="A24" s="25" t="s">
        <v>91</v>
      </c>
      <c r="B24" s="35" t="s">
        <v>92</v>
      </c>
      <c r="C24" s="39"/>
      <c r="D24" s="40"/>
      <c r="E24" s="40"/>
      <c r="F24" s="26"/>
      <c r="G24" s="42"/>
      <c r="H24" s="42"/>
      <c r="I24" s="42"/>
      <c r="J24" s="42"/>
      <c r="K24" s="42"/>
      <c r="L24" s="42"/>
      <c r="M24" s="42"/>
      <c r="N24" s="42"/>
      <c r="O24" s="42"/>
      <c r="P24" s="42"/>
      <c r="Q24" s="42"/>
      <c r="R24" s="42"/>
      <c r="S24" s="42"/>
      <c r="T24" s="42"/>
      <c r="U24" s="42"/>
      <c r="V24" s="43"/>
      <c r="W24" s="114"/>
      <c r="X24" s="114"/>
      <c r="Y24" s="29"/>
      <c r="Z24" s="29"/>
      <c r="AA24" s="29"/>
      <c r="AB24" s="29"/>
      <c r="AC24" s="30"/>
      <c r="AD24" s="30"/>
    </row>
    <row r="25" spans="1:30" s="115" customFormat="1" hidden="1" x14ac:dyDescent="0.25">
      <c r="A25" s="25"/>
      <c r="B25" s="35" t="s">
        <v>75</v>
      </c>
      <c r="C25" s="39"/>
      <c r="D25" s="40"/>
      <c r="E25" s="40"/>
      <c r="F25" s="40"/>
      <c r="G25" s="42"/>
      <c r="H25" s="42"/>
      <c r="I25" s="42"/>
      <c r="J25" s="42"/>
      <c r="K25" s="42"/>
      <c r="L25" s="42"/>
      <c r="M25" s="42"/>
      <c r="N25" s="42"/>
      <c r="O25" s="42"/>
      <c r="P25" s="42"/>
      <c r="Q25" s="42"/>
      <c r="R25" s="42"/>
      <c r="S25" s="42"/>
      <c r="T25" s="42"/>
      <c r="U25" s="42"/>
      <c r="V25" s="43"/>
      <c r="W25" s="114"/>
      <c r="X25" s="114"/>
      <c r="Y25" s="29"/>
      <c r="Z25" s="29"/>
      <c r="AA25" s="29"/>
      <c r="AB25" s="29"/>
      <c r="AC25" s="30"/>
      <c r="AD25" s="30"/>
    </row>
    <row r="26" spans="1:30" ht="45" x14ac:dyDescent="0.25">
      <c r="A26" s="114">
        <v>6</v>
      </c>
      <c r="B26" s="38" t="s">
        <v>21</v>
      </c>
      <c r="C26" s="39" t="s">
        <v>18</v>
      </c>
      <c r="D26" s="40">
        <v>35.78</v>
      </c>
      <c r="E26" s="40"/>
      <c r="F26" s="41">
        <f>SUM(G26:U26)</f>
        <v>35.78</v>
      </c>
      <c r="G26" s="42">
        <v>28</v>
      </c>
      <c r="H26" s="42"/>
      <c r="I26" s="42">
        <v>0.38</v>
      </c>
      <c r="J26" s="42"/>
      <c r="K26" s="42"/>
      <c r="L26" s="42"/>
      <c r="M26" s="42"/>
      <c r="N26" s="42">
        <v>1.78</v>
      </c>
      <c r="O26" s="42"/>
      <c r="P26" s="42">
        <v>0.02</v>
      </c>
      <c r="Q26" s="42"/>
      <c r="R26" s="42"/>
      <c r="S26" s="42"/>
      <c r="T26" s="42"/>
      <c r="U26" s="42">
        <v>5.6</v>
      </c>
      <c r="V26" s="43" t="s">
        <v>93</v>
      </c>
      <c r="W26" s="43" t="s">
        <v>94</v>
      </c>
      <c r="X26" s="114" t="s">
        <v>78</v>
      </c>
      <c r="Y26" s="114"/>
      <c r="Z26" s="114" t="s">
        <v>79</v>
      </c>
      <c r="AA26" s="114"/>
      <c r="AB26" s="114" t="s">
        <v>79</v>
      </c>
      <c r="AC26" s="3"/>
      <c r="AD26" s="3" t="s">
        <v>597</v>
      </c>
    </row>
    <row r="27" spans="1:30" s="115" customFormat="1" ht="28.5" hidden="1" x14ac:dyDescent="0.25">
      <c r="A27" s="25" t="s">
        <v>95</v>
      </c>
      <c r="B27" s="44" t="s">
        <v>96</v>
      </c>
      <c r="C27" s="39"/>
      <c r="D27" s="26"/>
      <c r="E27" s="26"/>
      <c r="F27" s="26"/>
      <c r="G27" s="45"/>
      <c r="H27" s="45"/>
      <c r="I27" s="45"/>
      <c r="J27" s="45"/>
      <c r="K27" s="45"/>
      <c r="L27" s="45"/>
      <c r="M27" s="45"/>
      <c r="N27" s="45"/>
      <c r="O27" s="45"/>
      <c r="P27" s="45"/>
      <c r="Q27" s="45"/>
      <c r="R27" s="45"/>
      <c r="S27" s="45"/>
      <c r="T27" s="45"/>
      <c r="U27" s="45"/>
      <c r="V27" s="25"/>
      <c r="W27" s="25"/>
      <c r="X27" s="114"/>
      <c r="Y27" s="29"/>
      <c r="Z27" s="29"/>
      <c r="AA27" s="29"/>
      <c r="AB27" s="29"/>
      <c r="AC27" s="30"/>
      <c r="AD27" s="30"/>
    </row>
    <row r="28" spans="1:30" s="115" customFormat="1" hidden="1" x14ac:dyDescent="0.25">
      <c r="A28" s="25"/>
      <c r="B28" s="35" t="s">
        <v>97</v>
      </c>
      <c r="C28" s="39"/>
      <c r="D28" s="26"/>
      <c r="E28" s="26"/>
      <c r="F28" s="26"/>
      <c r="G28" s="45"/>
      <c r="H28" s="45"/>
      <c r="I28" s="45"/>
      <c r="J28" s="45"/>
      <c r="K28" s="45"/>
      <c r="L28" s="45"/>
      <c r="M28" s="45"/>
      <c r="N28" s="45"/>
      <c r="O28" s="45"/>
      <c r="P28" s="45"/>
      <c r="Q28" s="45"/>
      <c r="R28" s="45"/>
      <c r="S28" s="45"/>
      <c r="T28" s="45"/>
      <c r="U28" s="45"/>
      <c r="V28" s="25"/>
      <c r="W28" s="25"/>
      <c r="X28" s="114"/>
      <c r="Y28" s="29"/>
      <c r="Z28" s="29"/>
      <c r="AA28" s="29"/>
      <c r="AB28" s="29"/>
      <c r="AC28" s="30"/>
      <c r="AD28" s="30"/>
    </row>
    <row r="29" spans="1:30" x14ac:dyDescent="0.25">
      <c r="A29" s="114">
        <v>7</v>
      </c>
      <c r="B29" s="38" t="s">
        <v>98</v>
      </c>
      <c r="C29" s="39" t="s">
        <v>19</v>
      </c>
      <c r="D29" s="40">
        <f>E29+F29</f>
        <v>0.4</v>
      </c>
      <c r="E29" s="40">
        <v>0.3</v>
      </c>
      <c r="F29" s="41">
        <f>SUM(G29:U29)</f>
        <v>0.1</v>
      </c>
      <c r="G29" s="42"/>
      <c r="H29" s="42"/>
      <c r="I29" s="42">
        <v>0.1</v>
      </c>
      <c r="J29" s="42"/>
      <c r="K29" s="42"/>
      <c r="L29" s="42"/>
      <c r="M29" s="42"/>
      <c r="N29" s="42"/>
      <c r="O29" s="42"/>
      <c r="P29" s="42"/>
      <c r="Q29" s="42"/>
      <c r="R29" s="42"/>
      <c r="S29" s="42"/>
      <c r="T29" s="42"/>
      <c r="U29" s="42"/>
      <c r="V29" s="43" t="s">
        <v>13</v>
      </c>
      <c r="W29" s="114"/>
      <c r="X29" s="114" t="s">
        <v>621</v>
      </c>
      <c r="Y29" s="114" t="s">
        <v>79</v>
      </c>
      <c r="Z29" s="114"/>
      <c r="AA29" s="114"/>
      <c r="AB29" s="114"/>
      <c r="AC29" s="3"/>
      <c r="AD29" s="3"/>
    </row>
    <row r="30" spans="1:30" s="115" customFormat="1" hidden="1" x14ac:dyDescent="0.25">
      <c r="A30" s="25"/>
      <c r="B30" s="35" t="s">
        <v>99</v>
      </c>
      <c r="C30" s="39"/>
      <c r="D30" s="26"/>
      <c r="E30" s="26"/>
      <c r="F30" s="26"/>
      <c r="G30" s="45"/>
      <c r="H30" s="45"/>
      <c r="I30" s="45"/>
      <c r="J30" s="45"/>
      <c r="K30" s="45"/>
      <c r="L30" s="45"/>
      <c r="M30" s="45"/>
      <c r="N30" s="45"/>
      <c r="O30" s="45"/>
      <c r="P30" s="45"/>
      <c r="Q30" s="45"/>
      <c r="R30" s="45"/>
      <c r="S30" s="45"/>
      <c r="T30" s="45"/>
      <c r="U30" s="45"/>
      <c r="V30" s="25"/>
      <c r="W30" s="25"/>
      <c r="X30" s="114"/>
      <c r="Y30" s="29"/>
      <c r="Z30" s="29"/>
      <c r="AA30" s="29"/>
      <c r="AB30" s="29"/>
      <c r="AC30" s="30"/>
      <c r="AD30" s="30"/>
    </row>
    <row r="31" spans="1:30" x14ac:dyDescent="0.25">
      <c r="A31" s="114">
        <v>8</v>
      </c>
      <c r="B31" s="47" t="s">
        <v>100</v>
      </c>
      <c r="C31" s="39" t="s">
        <v>28</v>
      </c>
      <c r="D31" s="40">
        <v>0.04</v>
      </c>
      <c r="E31" s="40"/>
      <c r="F31" s="41">
        <f>SUM(G31:U31)</f>
        <v>0.04</v>
      </c>
      <c r="G31" s="42"/>
      <c r="H31" s="42"/>
      <c r="I31" s="42"/>
      <c r="J31" s="42"/>
      <c r="K31" s="42"/>
      <c r="L31" s="42"/>
      <c r="M31" s="42">
        <v>0.04</v>
      </c>
      <c r="N31" s="42"/>
      <c r="O31" s="42"/>
      <c r="P31" s="42"/>
      <c r="Q31" s="42"/>
      <c r="R31" s="42"/>
      <c r="S31" s="42"/>
      <c r="T31" s="42"/>
      <c r="U31" s="42"/>
      <c r="V31" s="43" t="s">
        <v>6</v>
      </c>
      <c r="W31" s="114" t="s">
        <v>619</v>
      </c>
      <c r="X31" s="114" t="s">
        <v>621</v>
      </c>
      <c r="Y31" s="114" t="s">
        <v>79</v>
      </c>
      <c r="Z31" s="114"/>
      <c r="AA31" s="114"/>
      <c r="AB31" s="114"/>
      <c r="AC31" s="3"/>
      <c r="AD31" s="3"/>
    </row>
    <row r="32" spans="1:30" s="115" customFormat="1" ht="44.25" hidden="1" customHeight="1" x14ac:dyDescent="0.25">
      <c r="A32" s="25" t="s">
        <v>101</v>
      </c>
      <c r="B32" s="44" t="s">
        <v>102</v>
      </c>
      <c r="C32" s="39"/>
      <c r="D32" s="36"/>
      <c r="E32" s="36"/>
      <c r="F32" s="36"/>
      <c r="G32" s="48"/>
      <c r="H32" s="48"/>
      <c r="I32" s="48"/>
      <c r="J32" s="48"/>
      <c r="K32" s="48"/>
      <c r="L32" s="48"/>
      <c r="M32" s="48"/>
      <c r="N32" s="48"/>
      <c r="O32" s="48"/>
      <c r="P32" s="48"/>
      <c r="Q32" s="48"/>
      <c r="R32" s="48"/>
      <c r="S32" s="48"/>
      <c r="T32" s="48"/>
      <c r="U32" s="48"/>
      <c r="V32" s="34"/>
      <c r="W32" s="34"/>
      <c r="X32" s="114"/>
      <c r="Y32" s="29"/>
      <c r="Z32" s="29"/>
      <c r="AA32" s="29"/>
      <c r="AB32" s="29"/>
      <c r="AC32" s="30"/>
      <c r="AD32" s="30"/>
    </row>
    <row r="33" spans="1:31" s="115" customFormat="1" hidden="1" x14ac:dyDescent="0.25">
      <c r="A33" s="25"/>
      <c r="B33" s="35" t="s">
        <v>99</v>
      </c>
      <c r="C33" s="39"/>
      <c r="D33" s="26"/>
      <c r="E33" s="26"/>
      <c r="F33" s="26"/>
      <c r="G33" s="45"/>
      <c r="H33" s="45"/>
      <c r="I33" s="45"/>
      <c r="J33" s="45"/>
      <c r="K33" s="45"/>
      <c r="L33" s="45"/>
      <c r="M33" s="45"/>
      <c r="N33" s="45"/>
      <c r="O33" s="45"/>
      <c r="P33" s="45"/>
      <c r="Q33" s="45"/>
      <c r="R33" s="45"/>
      <c r="S33" s="45"/>
      <c r="T33" s="45"/>
      <c r="U33" s="45"/>
      <c r="V33" s="25"/>
      <c r="W33" s="25"/>
      <c r="X33" s="114"/>
      <c r="Y33" s="29"/>
      <c r="Z33" s="29"/>
      <c r="AA33" s="29"/>
      <c r="AB33" s="29"/>
      <c r="AC33" s="30"/>
      <c r="AD33" s="30"/>
    </row>
    <row r="34" spans="1:31" x14ac:dyDescent="0.25">
      <c r="A34" s="114">
        <v>9</v>
      </c>
      <c r="B34" s="116" t="s">
        <v>29</v>
      </c>
      <c r="C34" s="39" t="s">
        <v>28</v>
      </c>
      <c r="D34" s="40">
        <v>0.11</v>
      </c>
      <c r="E34" s="40"/>
      <c r="F34" s="41">
        <f>SUM(G34:U34)</f>
        <v>0.11</v>
      </c>
      <c r="G34" s="42">
        <v>0.11</v>
      </c>
      <c r="H34" s="42"/>
      <c r="I34" s="42"/>
      <c r="J34" s="42"/>
      <c r="K34" s="42"/>
      <c r="L34" s="42"/>
      <c r="M34" s="42"/>
      <c r="N34" s="42"/>
      <c r="O34" s="42"/>
      <c r="P34" s="42"/>
      <c r="Q34" s="42"/>
      <c r="R34" s="42"/>
      <c r="S34" s="42"/>
      <c r="T34" s="42"/>
      <c r="U34" s="42"/>
      <c r="V34" s="43" t="s">
        <v>13</v>
      </c>
      <c r="W34" s="43"/>
      <c r="X34" s="114" t="s">
        <v>621</v>
      </c>
      <c r="Y34" s="114"/>
      <c r="Z34" s="114" t="s">
        <v>79</v>
      </c>
      <c r="AA34" s="114"/>
      <c r="AB34" s="114" t="s">
        <v>79</v>
      </c>
      <c r="AC34" s="3"/>
      <c r="AD34" s="3"/>
    </row>
    <row r="35" spans="1:31" s="115" customFormat="1" ht="28.5" hidden="1" x14ac:dyDescent="0.25">
      <c r="A35" s="25" t="s">
        <v>103</v>
      </c>
      <c r="B35" s="24" t="s">
        <v>104</v>
      </c>
      <c r="C35" s="39"/>
      <c r="D35" s="40"/>
      <c r="E35" s="40"/>
      <c r="F35" s="40"/>
      <c r="G35" s="42"/>
      <c r="H35" s="42"/>
      <c r="I35" s="42"/>
      <c r="J35" s="42"/>
      <c r="K35" s="42"/>
      <c r="L35" s="42"/>
      <c r="M35" s="42"/>
      <c r="N35" s="42"/>
      <c r="O35" s="42"/>
      <c r="P35" s="42"/>
      <c r="Q35" s="42"/>
      <c r="R35" s="42"/>
      <c r="S35" s="42"/>
      <c r="T35" s="42"/>
      <c r="U35" s="42"/>
      <c r="V35" s="25"/>
      <c r="W35" s="25"/>
      <c r="X35" s="114"/>
      <c r="Y35" s="29"/>
      <c r="Z35" s="29"/>
      <c r="AA35" s="29"/>
      <c r="AB35" s="29"/>
      <c r="AC35" s="30"/>
      <c r="AD35" s="30"/>
    </row>
    <row r="36" spans="1:31" s="115" customFormat="1" ht="28.5" hidden="1" x14ac:dyDescent="0.25">
      <c r="A36" s="25" t="s">
        <v>105</v>
      </c>
      <c r="B36" s="44" t="s">
        <v>106</v>
      </c>
      <c r="C36" s="39"/>
      <c r="D36" s="40"/>
      <c r="E36" s="40"/>
      <c r="F36" s="40"/>
      <c r="G36" s="42"/>
      <c r="H36" s="42"/>
      <c r="I36" s="42"/>
      <c r="J36" s="42"/>
      <c r="K36" s="42"/>
      <c r="L36" s="42"/>
      <c r="M36" s="42"/>
      <c r="N36" s="42"/>
      <c r="O36" s="42"/>
      <c r="P36" s="42"/>
      <c r="Q36" s="42"/>
      <c r="R36" s="42"/>
      <c r="S36" s="42"/>
      <c r="T36" s="42"/>
      <c r="U36" s="42"/>
      <c r="V36" s="25"/>
      <c r="W36" s="25"/>
      <c r="X36" s="114"/>
      <c r="Y36" s="29"/>
      <c r="Z36" s="29"/>
      <c r="AA36" s="29"/>
      <c r="AB36" s="29"/>
      <c r="AC36" s="30"/>
      <c r="AD36" s="30"/>
    </row>
    <row r="37" spans="1:31" s="115" customFormat="1" hidden="1" x14ac:dyDescent="0.25">
      <c r="A37" s="25"/>
      <c r="B37" s="44" t="s">
        <v>97</v>
      </c>
      <c r="C37" s="39"/>
      <c r="D37" s="40"/>
      <c r="E37" s="40"/>
      <c r="F37" s="40"/>
      <c r="G37" s="42"/>
      <c r="H37" s="42"/>
      <c r="I37" s="42"/>
      <c r="J37" s="42"/>
      <c r="K37" s="42"/>
      <c r="L37" s="42"/>
      <c r="M37" s="42"/>
      <c r="N37" s="42"/>
      <c r="O37" s="42"/>
      <c r="P37" s="42"/>
      <c r="Q37" s="42"/>
      <c r="R37" s="42"/>
      <c r="S37" s="42"/>
      <c r="T37" s="42"/>
      <c r="U37" s="42"/>
      <c r="V37" s="25"/>
      <c r="W37" s="25"/>
      <c r="X37" s="114"/>
      <c r="Y37" s="29"/>
      <c r="Z37" s="29"/>
      <c r="AA37" s="29"/>
      <c r="AB37" s="29"/>
      <c r="AC37" s="30"/>
      <c r="AD37" s="30"/>
    </row>
    <row r="38" spans="1:31" ht="30" x14ac:dyDescent="0.25">
      <c r="A38" s="114">
        <v>10</v>
      </c>
      <c r="B38" s="49" t="s">
        <v>107</v>
      </c>
      <c r="C38" s="39" t="s">
        <v>19</v>
      </c>
      <c r="D38" s="40">
        <v>0.17</v>
      </c>
      <c r="E38" s="26"/>
      <c r="F38" s="41">
        <f>SUM(G38:U38)</f>
        <v>0.17</v>
      </c>
      <c r="G38" s="45"/>
      <c r="H38" s="45"/>
      <c r="I38" s="45">
        <v>0.17</v>
      </c>
      <c r="J38" s="45"/>
      <c r="K38" s="45"/>
      <c r="L38" s="45"/>
      <c r="M38" s="45"/>
      <c r="N38" s="45"/>
      <c r="O38" s="45"/>
      <c r="P38" s="45"/>
      <c r="Q38" s="45"/>
      <c r="R38" s="45"/>
      <c r="S38" s="45"/>
      <c r="T38" s="45"/>
      <c r="U38" s="45"/>
      <c r="V38" s="43" t="s">
        <v>6</v>
      </c>
      <c r="W38" s="43"/>
      <c r="X38" s="114" t="s">
        <v>78</v>
      </c>
      <c r="Y38" s="114"/>
      <c r="Z38" s="114" t="s">
        <v>79</v>
      </c>
      <c r="AA38" s="114"/>
      <c r="AB38" s="114" t="s">
        <v>79</v>
      </c>
      <c r="AC38" s="3"/>
      <c r="AD38" s="3" t="s">
        <v>598</v>
      </c>
    </row>
    <row r="39" spans="1:31" x14ac:dyDescent="0.25">
      <c r="A39" s="114">
        <v>11</v>
      </c>
      <c r="B39" s="49" t="s">
        <v>108</v>
      </c>
      <c r="C39" s="39" t="s">
        <v>24</v>
      </c>
      <c r="D39" s="40">
        <v>0.42</v>
      </c>
      <c r="E39" s="26"/>
      <c r="F39" s="41">
        <f>SUM(G39:U39)</f>
        <v>0.42000000000000004</v>
      </c>
      <c r="G39" s="45"/>
      <c r="H39" s="45"/>
      <c r="I39" s="45">
        <v>0.2</v>
      </c>
      <c r="J39" s="45"/>
      <c r="K39" s="45"/>
      <c r="L39" s="45"/>
      <c r="M39" s="45"/>
      <c r="N39" s="45">
        <v>0.22</v>
      </c>
      <c r="O39" s="45"/>
      <c r="P39" s="45"/>
      <c r="Q39" s="45"/>
      <c r="R39" s="45"/>
      <c r="S39" s="45"/>
      <c r="T39" s="45"/>
      <c r="U39" s="45"/>
      <c r="V39" s="43" t="s">
        <v>5</v>
      </c>
      <c r="W39" s="43" t="s">
        <v>619</v>
      </c>
      <c r="X39" s="114" t="s">
        <v>621</v>
      </c>
      <c r="Y39" s="114" t="s">
        <v>79</v>
      </c>
      <c r="Z39" s="114"/>
      <c r="AA39" s="114"/>
      <c r="AB39" s="114"/>
      <c r="AC39" s="3"/>
      <c r="AD39" s="3"/>
    </row>
    <row r="40" spans="1:31" s="115" customFormat="1" hidden="1" x14ac:dyDescent="0.25">
      <c r="A40" s="114"/>
      <c r="B40" s="44" t="s">
        <v>80</v>
      </c>
      <c r="C40" s="39"/>
      <c r="D40" s="40"/>
      <c r="E40" s="26"/>
      <c r="F40" s="26"/>
      <c r="G40" s="45"/>
      <c r="H40" s="45"/>
      <c r="I40" s="45"/>
      <c r="J40" s="45"/>
      <c r="K40" s="45"/>
      <c r="L40" s="45"/>
      <c r="M40" s="45"/>
      <c r="N40" s="45"/>
      <c r="O40" s="45"/>
      <c r="P40" s="45"/>
      <c r="Q40" s="45"/>
      <c r="R40" s="45"/>
      <c r="S40" s="45"/>
      <c r="T40" s="45"/>
      <c r="U40" s="45"/>
      <c r="V40" s="43"/>
      <c r="W40" s="43"/>
      <c r="X40" s="114"/>
      <c r="Y40" s="29"/>
      <c r="Z40" s="29"/>
      <c r="AA40" s="29"/>
      <c r="AB40" s="29"/>
      <c r="AC40" s="30"/>
      <c r="AD40" s="30"/>
    </row>
    <row r="41" spans="1:31" ht="30" x14ac:dyDescent="0.25">
      <c r="A41" s="114">
        <v>12</v>
      </c>
      <c r="B41" s="49" t="s">
        <v>109</v>
      </c>
      <c r="C41" s="39" t="s">
        <v>24</v>
      </c>
      <c r="D41" s="40">
        <v>2.5</v>
      </c>
      <c r="E41" s="26"/>
      <c r="F41" s="41">
        <f>SUM(G41:U41)</f>
        <v>2.5</v>
      </c>
      <c r="G41" s="45">
        <v>2.5</v>
      </c>
      <c r="H41" s="45"/>
      <c r="I41" s="45"/>
      <c r="J41" s="45"/>
      <c r="K41" s="45"/>
      <c r="L41" s="45"/>
      <c r="M41" s="45"/>
      <c r="N41" s="45"/>
      <c r="O41" s="45"/>
      <c r="P41" s="45"/>
      <c r="Q41" s="45"/>
      <c r="R41" s="45"/>
      <c r="S41" s="45"/>
      <c r="T41" s="45"/>
      <c r="U41" s="45"/>
      <c r="V41" s="114" t="s">
        <v>13</v>
      </c>
      <c r="W41" s="43" t="s">
        <v>110</v>
      </c>
      <c r="X41" s="114" t="s">
        <v>78</v>
      </c>
      <c r="Y41" s="114"/>
      <c r="Z41" s="114"/>
      <c r="AA41" s="114"/>
      <c r="AB41" s="114" t="s">
        <v>79</v>
      </c>
      <c r="AC41" s="3" t="s">
        <v>79</v>
      </c>
      <c r="AD41" s="3" t="s">
        <v>599</v>
      </c>
    </row>
    <row r="42" spans="1:31" ht="28.5" hidden="1" x14ac:dyDescent="0.25">
      <c r="A42" s="25" t="s">
        <v>111</v>
      </c>
      <c r="B42" s="24" t="s">
        <v>112</v>
      </c>
      <c r="C42" s="39"/>
      <c r="D42" s="40"/>
      <c r="E42" s="26"/>
      <c r="F42" s="26"/>
      <c r="G42" s="45"/>
      <c r="H42" s="45"/>
      <c r="I42" s="45"/>
      <c r="J42" s="45"/>
      <c r="K42" s="45"/>
      <c r="L42" s="45"/>
      <c r="M42" s="45"/>
      <c r="N42" s="45"/>
      <c r="O42" s="45"/>
      <c r="P42" s="45"/>
      <c r="Q42" s="45"/>
      <c r="R42" s="45"/>
      <c r="S42" s="45"/>
      <c r="T42" s="45"/>
      <c r="U42" s="45"/>
      <c r="V42" s="43"/>
      <c r="W42" s="43"/>
      <c r="X42" s="114"/>
      <c r="Y42" s="114"/>
      <c r="Z42" s="114"/>
      <c r="AA42" s="114"/>
      <c r="AB42" s="114"/>
      <c r="AC42" s="3"/>
      <c r="AD42" s="3"/>
    </row>
    <row r="43" spans="1:31" ht="28.5" hidden="1" x14ac:dyDescent="0.25">
      <c r="A43" s="114"/>
      <c r="B43" s="24" t="s">
        <v>113</v>
      </c>
      <c r="C43" s="39"/>
      <c r="D43" s="40"/>
      <c r="E43" s="26"/>
      <c r="F43" s="26"/>
      <c r="G43" s="45"/>
      <c r="H43" s="45"/>
      <c r="I43" s="45"/>
      <c r="J43" s="45"/>
      <c r="K43" s="45"/>
      <c r="L43" s="45"/>
      <c r="M43" s="45"/>
      <c r="N43" s="45"/>
      <c r="O43" s="45"/>
      <c r="P43" s="45"/>
      <c r="Q43" s="45"/>
      <c r="R43" s="45"/>
      <c r="S43" s="45"/>
      <c r="T43" s="45"/>
      <c r="U43" s="45"/>
      <c r="V43" s="43"/>
      <c r="W43" s="43"/>
      <c r="X43" s="114"/>
      <c r="Y43" s="114"/>
      <c r="Z43" s="114"/>
      <c r="AA43" s="114"/>
      <c r="AB43" s="114"/>
      <c r="AC43" s="3"/>
      <c r="AD43" s="3"/>
    </row>
    <row r="44" spans="1:31" ht="105" x14ac:dyDescent="0.25">
      <c r="A44" s="114">
        <v>13</v>
      </c>
      <c r="B44" s="50" t="s">
        <v>114</v>
      </c>
      <c r="C44" s="39" t="s">
        <v>4</v>
      </c>
      <c r="D44" s="40">
        <v>25</v>
      </c>
      <c r="E44" s="26"/>
      <c r="F44" s="41">
        <f>SUM(G44:U44)</f>
        <v>25</v>
      </c>
      <c r="G44" s="45">
        <v>25</v>
      </c>
      <c r="H44" s="45"/>
      <c r="I44" s="45"/>
      <c r="J44" s="45"/>
      <c r="K44" s="45"/>
      <c r="L44" s="45"/>
      <c r="M44" s="45"/>
      <c r="N44" s="45"/>
      <c r="O44" s="45"/>
      <c r="P44" s="45"/>
      <c r="Q44" s="45"/>
      <c r="R44" s="45"/>
      <c r="S44" s="45"/>
      <c r="T44" s="45"/>
      <c r="U44" s="45"/>
      <c r="V44" s="43" t="s">
        <v>115</v>
      </c>
      <c r="W44" s="51" t="s">
        <v>116</v>
      </c>
      <c r="X44" s="114" t="s">
        <v>78</v>
      </c>
      <c r="Y44" s="114"/>
      <c r="Z44" s="114"/>
      <c r="AA44" s="114"/>
      <c r="AB44" s="114" t="s">
        <v>79</v>
      </c>
      <c r="AC44" s="3" t="s">
        <v>79</v>
      </c>
      <c r="AD44" s="3" t="s">
        <v>599</v>
      </c>
      <c r="AE44" s="3" t="s">
        <v>600</v>
      </c>
    </row>
    <row r="45" spans="1:31" ht="28.5" hidden="1" x14ac:dyDescent="0.25">
      <c r="A45" s="25" t="s">
        <v>117</v>
      </c>
      <c r="B45" s="24" t="s">
        <v>118</v>
      </c>
      <c r="C45" s="39"/>
      <c r="D45" s="40"/>
      <c r="E45" s="26"/>
      <c r="F45" s="26"/>
      <c r="G45" s="45"/>
      <c r="H45" s="45"/>
      <c r="I45" s="45"/>
      <c r="J45" s="45"/>
      <c r="K45" s="45"/>
      <c r="L45" s="45"/>
      <c r="M45" s="45"/>
      <c r="N45" s="45"/>
      <c r="O45" s="45"/>
      <c r="P45" s="45"/>
      <c r="Q45" s="45"/>
      <c r="R45" s="45"/>
      <c r="S45" s="45"/>
      <c r="T45" s="45"/>
      <c r="U45" s="45"/>
      <c r="V45" s="43"/>
      <c r="W45" s="43"/>
      <c r="X45" s="114"/>
      <c r="Y45" s="114"/>
      <c r="Z45" s="114"/>
      <c r="AA45" s="114"/>
      <c r="AB45" s="114"/>
      <c r="AC45" s="3"/>
      <c r="AD45" s="3"/>
    </row>
    <row r="46" spans="1:31" ht="28.5" hidden="1" x14ac:dyDescent="0.25">
      <c r="A46" s="25"/>
      <c r="B46" s="24" t="s">
        <v>119</v>
      </c>
      <c r="C46" s="39"/>
      <c r="D46" s="40"/>
      <c r="E46" s="26"/>
      <c r="F46" s="26"/>
      <c r="G46" s="45"/>
      <c r="H46" s="45"/>
      <c r="I46" s="45"/>
      <c r="J46" s="45"/>
      <c r="K46" s="45"/>
      <c r="L46" s="45"/>
      <c r="M46" s="45"/>
      <c r="N46" s="45"/>
      <c r="O46" s="45"/>
      <c r="P46" s="45"/>
      <c r="Q46" s="45"/>
      <c r="R46" s="45"/>
      <c r="S46" s="45"/>
      <c r="T46" s="45"/>
      <c r="U46" s="45"/>
      <c r="V46" s="43"/>
      <c r="W46" s="43"/>
      <c r="X46" s="114"/>
      <c r="Y46" s="114"/>
      <c r="Z46" s="114"/>
      <c r="AA46" s="114"/>
      <c r="AB46" s="114"/>
      <c r="AC46" s="3"/>
      <c r="AD46" s="3"/>
    </row>
    <row r="47" spans="1:31" hidden="1" x14ac:dyDescent="0.25">
      <c r="A47" s="114"/>
      <c r="B47" s="44" t="s">
        <v>97</v>
      </c>
      <c r="C47" s="114"/>
      <c r="D47" s="40"/>
      <c r="E47" s="40"/>
      <c r="F47" s="40"/>
      <c r="G47" s="113"/>
      <c r="H47" s="113"/>
      <c r="I47" s="113"/>
      <c r="J47" s="113"/>
      <c r="K47" s="113"/>
      <c r="L47" s="113"/>
      <c r="M47" s="113"/>
      <c r="N47" s="113"/>
      <c r="O47" s="113"/>
      <c r="P47" s="113"/>
      <c r="Q47" s="113"/>
      <c r="R47" s="113"/>
      <c r="S47" s="113"/>
      <c r="T47" s="113"/>
      <c r="U47" s="113"/>
      <c r="V47" s="114"/>
      <c r="W47" s="114"/>
      <c r="X47" s="114"/>
      <c r="Y47" s="114"/>
      <c r="Z47" s="114"/>
      <c r="AA47" s="114"/>
      <c r="AB47" s="114"/>
      <c r="AC47" s="3"/>
      <c r="AD47" s="3"/>
    </row>
    <row r="48" spans="1:31" x14ac:dyDescent="0.25">
      <c r="A48" s="114">
        <v>14</v>
      </c>
      <c r="B48" s="3" t="s">
        <v>120</v>
      </c>
      <c r="C48" s="114" t="s">
        <v>16</v>
      </c>
      <c r="D48" s="40">
        <v>0.11</v>
      </c>
      <c r="E48" s="40"/>
      <c r="F48" s="41">
        <f>SUM(G48:U48)</f>
        <v>0.11</v>
      </c>
      <c r="G48" s="113"/>
      <c r="H48" s="113"/>
      <c r="I48" s="113"/>
      <c r="J48" s="113"/>
      <c r="K48" s="113"/>
      <c r="L48" s="113"/>
      <c r="M48" s="113"/>
      <c r="N48" s="113">
        <v>0.11</v>
      </c>
      <c r="O48" s="113"/>
      <c r="P48" s="113"/>
      <c r="Q48" s="113"/>
      <c r="R48" s="113"/>
      <c r="S48" s="113"/>
      <c r="T48" s="113"/>
      <c r="U48" s="113"/>
      <c r="V48" s="43" t="s">
        <v>7</v>
      </c>
      <c r="W48" s="114"/>
      <c r="X48" s="114" t="s">
        <v>621</v>
      </c>
      <c r="Y48" s="114" t="s">
        <v>79</v>
      </c>
      <c r="Z48" s="114"/>
      <c r="AA48" s="114"/>
      <c r="AB48" s="114"/>
      <c r="AC48" s="3"/>
      <c r="AD48" s="3"/>
    </row>
    <row r="49" spans="1:30" x14ac:dyDescent="0.25">
      <c r="A49" s="114">
        <v>15</v>
      </c>
      <c r="B49" s="3" t="s">
        <v>121</v>
      </c>
      <c r="C49" s="114" t="s">
        <v>22</v>
      </c>
      <c r="D49" s="40">
        <v>0.36</v>
      </c>
      <c r="E49" s="40"/>
      <c r="F49" s="41">
        <f>SUM(G49:U49)</f>
        <v>0.36</v>
      </c>
      <c r="G49" s="113"/>
      <c r="H49" s="113"/>
      <c r="I49" s="113"/>
      <c r="J49" s="113"/>
      <c r="K49" s="113"/>
      <c r="L49" s="113"/>
      <c r="M49" s="113">
        <v>0.36</v>
      </c>
      <c r="N49" s="113"/>
      <c r="O49" s="113"/>
      <c r="P49" s="113"/>
      <c r="Q49" s="113"/>
      <c r="R49" s="113"/>
      <c r="S49" s="113"/>
      <c r="T49" s="113"/>
      <c r="U49" s="113"/>
      <c r="V49" s="114" t="s">
        <v>6</v>
      </c>
      <c r="W49" s="114"/>
      <c r="X49" s="114" t="s">
        <v>621</v>
      </c>
      <c r="Y49" s="114" t="s">
        <v>79</v>
      </c>
      <c r="Z49" s="114"/>
      <c r="AA49" s="114"/>
      <c r="AB49" s="114"/>
      <c r="AC49" s="3"/>
      <c r="AD49" s="3"/>
    </row>
    <row r="50" spans="1:30" ht="42.75" hidden="1" x14ac:dyDescent="0.25">
      <c r="A50" s="25" t="s">
        <v>122</v>
      </c>
      <c r="B50" s="24" t="s">
        <v>123</v>
      </c>
      <c r="C50" s="52"/>
      <c r="D50" s="40"/>
      <c r="E50" s="40"/>
      <c r="F50" s="26"/>
      <c r="G50" s="113"/>
      <c r="H50" s="113"/>
      <c r="I50" s="113"/>
      <c r="J50" s="113"/>
      <c r="K50" s="113"/>
      <c r="L50" s="113"/>
      <c r="M50" s="113"/>
      <c r="N50" s="113"/>
      <c r="O50" s="113"/>
      <c r="P50" s="113"/>
      <c r="Q50" s="113"/>
      <c r="R50" s="113"/>
      <c r="S50" s="113"/>
      <c r="T50" s="113"/>
      <c r="U50" s="113"/>
      <c r="V50" s="114"/>
      <c r="W50" s="114"/>
      <c r="X50" s="114"/>
      <c r="Y50" s="114"/>
      <c r="Z50" s="114"/>
      <c r="AA50" s="114"/>
      <c r="AB50" s="114"/>
      <c r="AC50" s="3"/>
      <c r="AD50" s="3"/>
    </row>
    <row r="51" spans="1:30" ht="28.5" hidden="1" x14ac:dyDescent="0.25">
      <c r="A51" s="114"/>
      <c r="B51" s="24" t="s">
        <v>124</v>
      </c>
      <c r="C51" s="53"/>
      <c r="D51" s="54"/>
      <c r="E51" s="23"/>
      <c r="F51" s="23"/>
      <c r="G51" s="55"/>
      <c r="H51" s="55"/>
      <c r="I51" s="55"/>
      <c r="J51" s="55"/>
      <c r="K51" s="55"/>
      <c r="L51" s="55"/>
      <c r="M51" s="55"/>
      <c r="N51" s="55"/>
      <c r="O51" s="55"/>
      <c r="P51" s="55"/>
      <c r="Q51" s="55"/>
      <c r="R51" s="55"/>
      <c r="S51" s="55"/>
      <c r="T51" s="55"/>
      <c r="U51" s="55"/>
      <c r="V51" s="43"/>
      <c r="W51" s="43"/>
      <c r="X51" s="114"/>
      <c r="Y51" s="114"/>
      <c r="Z51" s="114"/>
      <c r="AA51" s="114"/>
      <c r="AB51" s="114"/>
      <c r="AC51" s="3"/>
      <c r="AD51" s="3"/>
    </row>
    <row r="52" spans="1:30" hidden="1" x14ac:dyDescent="0.25">
      <c r="A52" s="114"/>
      <c r="B52" s="24" t="s">
        <v>75</v>
      </c>
      <c r="C52" s="53"/>
      <c r="D52" s="54"/>
      <c r="E52" s="23"/>
      <c r="F52" s="23"/>
      <c r="G52" s="55"/>
      <c r="H52" s="55"/>
      <c r="I52" s="55"/>
      <c r="J52" s="55"/>
      <c r="K52" s="55"/>
      <c r="L52" s="55"/>
      <c r="M52" s="55"/>
      <c r="N52" s="55"/>
      <c r="O52" s="55"/>
      <c r="P52" s="55"/>
      <c r="Q52" s="55"/>
      <c r="R52" s="55"/>
      <c r="S52" s="55"/>
      <c r="T52" s="55"/>
      <c r="U52" s="55"/>
      <c r="V52" s="43"/>
      <c r="W52" s="43"/>
      <c r="X52" s="114"/>
      <c r="Y52" s="114"/>
      <c r="Z52" s="114"/>
      <c r="AA52" s="114"/>
      <c r="AB52" s="114"/>
      <c r="AC52" s="3"/>
      <c r="AD52" s="3"/>
    </row>
    <row r="53" spans="1:30" ht="75" x14ac:dyDescent="0.25">
      <c r="A53" s="114">
        <f>A49+1</f>
        <v>16</v>
      </c>
      <c r="B53" s="50" t="s">
        <v>125</v>
      </c>
      <c r="C53" s="53" t="s">
        <v>25</v>
      </c>
      <c r="D53" s="54">
        <v>14</v>
      </c>
      <c r="E53" s="23">
        <f>D53-F53</f>
        <v>4.2300000000000004</v>
      </c>
      <c r="F53" s="41">
        <f>SUM(G53:U53)</f>
        <v>9.77</v>
      </c>
      <c r="G53" s="55">
        <v>9.36</v>
      </c>
      <c r="H53" s="55"/>
      <c r="I53" s="55"/>
      <c r="J53" s="55"/>
      <c r="K53" s="55">
        <v>0.41</v>
      </c>
      <c r="L53" s="55"/>
      <c r="M53" s="55"/>
      <c r="N53" s="55"/>
      <c r="O53" s="55"/>
      <c r="P53" s="55"/>
      <c r="Q53" s="55"/>
      <c r="R53" s="55"/>
      <c r="S53" s="55"/>
      <c r="T53" s="55"/>
      <c r="U53" s="55"/>
      <c r="V53" s="43" t="s">
        <v>10</v>
      </c>
      <c r="W53" s="43" t="s">
        <v>126</v>
      </c>
      <c r="X53" s="114" t="s">
        <v>78</v>
      </c>
      <c r="Y53" s="114"/>
      <c r="Z53" s="114" t="s">
        <v>79</v>
      </c>
      <c r="AA53" s="114"/>
      <c r="AB53" s="114" t="s">
        <v>79</v>
      </c>
      <c r="AC53" s="3"/>
      <c r="AD53" s="3" t="s">
        <v>601</v>
      </c>
    </row>
    <row r="54" spans="1:30" ht="28.5" hidden="1" x14ac:dyDescent="0.25">
      <c r="A54" s="114"/>
      <c r="B54" s="24" t="s">
        <v>127</v>
      </c>
      <c r="C54" s="53"/>
      <c r="D54" s="54"/>
      <c r="E54" s="23"/>
      <c r="F54" s="26"/>
      <c r="G54" s="55"/>
      <c r="H54" s="55"/>
      <c r="I54" s="55"/>
      <c r="J54" s="55"/>
      <c r="K54" s="55"/>
      <c r="L54" s="55"/>
      <c r="M54" s="55"/>
      <c r="N54" s="55"/>
      <c r="O54" s="55"/>
      <c r="P54" s="55"/>
      <c r="Q54" s="55"/>
      <c r="R54" s="55"/>
      <c r="S54" s="55"/>
      <c r="T54" s="55"/>
      <c r="U54" s="55"/>
      <c r="V54" s="43"/>
      <c r="W54" s="43"/>
      <c r="X54" s="114"/>
      <c r="Y54" s="114"/>
      <c r="Z54" s="114"/>
      <c r="AA54" s="114"/>
      <c r="AB54" s="114"/>
      <c r="AC54" s="3"/>
      <c r="AD54" s="3"/>
    </row>
    <row r="55" spans="1:30" hidden="1" x14ac:dyDescent="0.25">
      <c r="A55" s="114"/>
      <c r="B55" s="24" t="s">
        <v>80</v>
      </c>
      <c r="C55" s="53"/>
      <c r="D55" s="54"/>
      <c r="E55" s="23"/>
      <c r="F55" s="23"/>
      <c r="G55" s="55"/>
      <c r="H55" s="55"/>
      <c r="I55" s="55"/>
      <c r="J55" s="55"/>
      <c r="K55" s="55"/>
      <c r="L55" s="55"/>
      <c r="M55" s="55"/>
      <c r="N55" s="55"/>
      <c r="O55" s="55"/>
      <c r="P55" s="55"/>
      <c r="Q55" s="55"/>
      <c r="R55" s="55"/>
      <c r="S55" s="55"/>
      <c r="T55" s="55"/>
      <c r="U55" s="55"/>
      <c r="V55" s="43"/>
      <c r="W55" s="43"/>
      <c r="X55" s="114"/>
      <c r="Y55" s="114"/>
      <c r="Z55" s="114"/>
      <c r="AA55" s="114"/>
      <c r="AB55" s="114"/>
      <c r="AC55" s="3"/>
      <c r="AD55" s="3"/>
    </row>
    <row r="56" spans="1:30" ht="30" x14ac:dyDescent="0.25">
      <c r="A56" s="114">
        <v>17</v>
      </c>
      <c r="B56" s="50" t="s">
        <v>128</v>
      </c>
      <c r="C56" s="53" t="s">
        <v>18</v>
      </c>
      <c r="D56" s="54">
        <v>0.4</v>
      </c>
      <c r="E56" s="23"/>
      <c r="F56" s="41">
        <f>SUM(G56:U56)</f>
        <v>0.4</v>
      </c>
      <c r="G56" s="55"/>
      <c r="H56" s="55"/>
      <c r="I56" s="55">
        <v>0.25</v>
      </c>
      <c r="J56" s="55"/>
      <c r="K56" s="55"/>
      <c r="L56" s="55"/>
      <c r="M56" s="55">
        <v>0.15</v>
      </c>
      <c r="N56" s="55"/>
      <c r="O56" s="55"/>
      <c r="P56" s="55"/>
      <c r="Q56" s="55"/>
      <c r="R56" s="55"/>
      <c r="S56" s="55"/>
      <c r="T56" s="55"/>
      <c r="U56" s="55"/>
      <c r="V56" s="114" t="s">
        <v>6</v>
      </c>
      <c r="W56" s="43"/>
      <c r="X56" s="114" t="s">
        <v>78</v>
      </c>
      <c r="Y56" s="114"/>
      <c r="Z56" s="114" t="s">
        <v>79</v>
      </c>
      <c r="AA56" s="114"/>
      <c r="AB56" s="114" t="s">
        <v>79</v>
      </c>
      <c r="AC56" s="3"/>
      <c r="AD56" s="3" t="s">
        <v>602</v>
      </c>
    </row>
    <row r="57" spans="1:30" ht="28.5" hidden="1" x14ac:dyDescent="0.25">
      <c r="A57" s="25" t="s">
        <v>129</v>
      </c>
      <c r="B57" s="24" t="s">
        <v>130</v>
      </c>
      <c r="C57" s="39"/>
      <c r="D57" s="40"/>
      <c r="E57" s="26"/>
      <c r="F57" s="26"/>
      <c r="G57" s="45"/>
      <c r="H57" s="45"/>
      <c r="I57" s="45"/>
      <c r="J57" s="45"/>
      <c r="K57" s="45"/>
      <c r="L57" s="45"/>
      <c r="M57" s="45"/>
      <c r="N57" s="45"/>
      <c r="O57" s="45"/>
      <c r="P57" s="45"/>
      <c r="Q57" s="45"/>
      <c r="R57" s="45"/>
      <c r="S57" s="45"/>
      <c r="T57" s="45"/>
      <c r="U57" s="45"/>
      <c r="V57" s="43"/>
      <c r="W57" s="43"/>
      <c r="X57" s="114"/>
      <c r="Y57" s="114"/>
      <c r="Z57" s="114"/>
      <c r="AA57" s="114"/>
      <c r="AB57" s="114"/>
      <c r="AC57" s="3"/>
      <c r="AD57" s="3"/>
    </row>
    <row r="58" spans="1:30" ht="28.5" hidden="1" x14ac:dyDescent="0.25">
      <c r="A58" s="25"/>
      <c r="B58" s="24" t="s">
        <v>131</v>
      </c>
      <c r="C58" s="39"/>
      <c r="D58" s="40"/>
      <c r="E58" s="26"/>
      <c r="F58" s="26"/>
      <c r="G58" s="45"/>
      <c r="H58" s="45"/>
      <c r="I58" s="45"/>
      <c r="J58" s="45"/>
      <c r="K58" s="45"/>
      <c r="L58" s="45"/>
      <c r="M58" s="45"/>
      <c r="N58" s="45"/>
      <c r="O58" s="45"/>
      <c r="P58" s="45"/>
      <c r="Q58" s="45"/>
      <c r="R58" s="45"/>
      <c r="S58" s="45"/>
      <c r="T58" s="45"/>
      <c r="U58" s="45"/>
      <c r="V58" s="43"/>
      <c r="W58" s="43"/>
      <c r="X58" s="114"/>
      <c r="Y58" s="114"/>
      <c r="Z58" s="114"/>
      <c r="AA58" s="114"/>
      <c r="AB58" s="114"/>
      <c r="AC58" s="3"/>
      <c r="AD58" s="3"/>
    </row>
    <row r="59" spans="1:30" hidden="1" x14ac:dyDescent="0.25">
      <c r="A59" s="114"/>
      <c r="B59" s="44" t="s">
        <v>75</v>
      </c>
      <c r="C59" s="114"/>
      <c r="D59" s="40"/>
      <c r="E59" s="40"/>
      <c r="F59" s="40"/>
      <c r="G59" s="113"/>
      <c r="H59" s="113"/>
      <c r="I59" s="113"/>
      <c r="J59" s="113"/>
      <c r="K59" s="113"/>
      <c r="L59" s="113"/>
      <c r="M59" s="113"/>
      <c r="N59" s="113"/>
      <c r="O59" s="113"/>
      <c r="P59" s="113"/>
      <c r="Q59" s="113"/>
      <c r="R59" s="113"/>
      <c r="S59" s="113"/>
      <c r="T59" s="113"/>
      <c r="U59" s="113"/>
      <c r="V59" s="114"/>
      <c r="W59" s="114"/>
      <c r="X59" s="114"/>
      <c r="Y59" s="114"/>
      <c r="Z59" s="114"/>
      <c r="AA59" s="114"/>
      <c r="AB59" s="114"/>
      <c r="AC59" s="3"/>
      <c r="AD59" s="3"/>
    </row>
    <row r="60" spans="1:30" ht="30" x14ac:dyDescent="0.25">
      <c r="A60" s="114">
        <v>18</v>
      </c>
      <c r="B60" s="3" t="s">
        <v>132</v>
      </c>
      <c r="C60" s="114" t="s">
        <v>18</v>
      </c>
      <c r="D60" s="40">
        <f>E60+F60</f>
        <v>0.52</v>
      </c>
      <c r="E60" s="40">
        <v>0.2</v>
      </c>
      <c r="F60" s="41">
        <f>SUM(G60:U60)</f>
        <v>0.32</v>
      </c>
      <c r="G60" s="113">
        <v>0.02</v>
      </c>
      <c r="H60" s="113"/>
      <c r="I60" s="113">
        <v>0.2</v>
      </c>
      <c r="J60" s="113"/>
      <c r="K60" s="113"/>
      <c r="L60" s="113"/>
      <c r="M60" s="113"/>
      <c r="N60" s="113">
        <v>0.1</v>
      </c>
      <c r="O60" s="113"/>
      <c r="P60" s="113"/>
      <c r="Q60" s="113"/>
      <c r="R60" s="113"/>
      <c r="S60" s="113"/>
      <c r="T60" s="113"/>
      <c r="U60" s="113"/>
      <c r="V60" s="43" t="s">
        <v>133</v>
      </c>
      <c r="W60" s="114" t="s">
        <v>619</v>
      </c>
      <c r="X60" s="114" t="s">
        <v>621</v>
      </c>
      <c r="Y60" s="114" t="s">
        <v>79</v>
      </c>
      <c r="Z60" s="114"/>
      <c r="AA60" s="114"/>
      <c r="AB60" s="114"/>
      <c r="AC60" s="3"/>
      <c r="AD60" s="3"/>
    </row>
    <row r="61" spans="1:30" hidden="1" x14ac:dyDescent="0.25">
      <c r="A61" s="114"/>
      <c r="B61" s="44" t="s">
        <v>97</v>
      </c>
      <c r="C61" s="114"/>
      <c r="D61" s="40"/>
      <c r="E61" s="40"/>
      <c r="F61" s="26"/>
      <c r="G61" s="113"/>
      <c r="H61" s="113"/>
      <c r="I61" s="113"/>
      <c r="J61" s="113"/>
      <c r="K61" s="113"/>
      <c r="L61" s="113"/>
      <c r="M61" s="113"/>
      <c r="N61" s="113"/>
      <c r="O61" s="113"/>
      <c r="P61" s="113"/>
      <c r="Q61" s="113"/>
      <c r="R61" s="113"/>
      <c r="S61" s="113"/>
      <c r="T61" s="113"/>
      <c r="U61" s="113"/>
      <c r="V61" s="43"/>
      <c r="W61" s="114"/>
      <c r="X61" s="114"/>
      <c r="Y61" s="114"/>
      <c r="Z61" s="114"/>
      <c r="AA61" s="114"/>
      <c r="AB61" s="114"/>
      <c r="AC61" s="3"/>
      <c r="AD61" s="3"/>
    </row>
    <row r="62" spans="1:30" ht="30" x14ac:dyDescent="0.25">
      <c r="A62" s="114">
        <v>19</v>
      </c>
      <c r="B62" s="50" t="s">
        <v>135</v>
      </c>
      <c r="C62" s="53" t="s">
        <v>18</v>
      </c>
      <c r="D62" s="54">
        <v>2.1800000000000002</v>
      </c>
      <c r="E62" s="23">
        <v>1.0900000000000001</v>
      </c>
      <c r="F62" s="41">
        <v>1.0900000000000001</v>
      </c>
      <c r="G62" s="55">
        <v>0.15</v>
      </c>
      <c r="H62" s="55"/>
      <c r="I62" s="55">
        <v>0.11</v>
      </c>
      <c r="J62" s="55"/>
      <c r="K62" s="55"/>
      <c r="L62" s="55">
        <v>0.22</v>
      </c>
      <c r="M62" s="55"/>
      <c r="N62" s="55">
        <v>0.33</v>
      </c>
      <c r="O62" s="55"/>
      <c r="P62" s="55"/>
      <c r="Q62" s="55"/>
      <c r="R62" s="55"/>
      <c r="S62" s="55"/>
      <c r="T62" s="55"/>
      <c r="U62" s="55">
        <v>0.28000000000000003</v>
      </c>
      <c r="V62" s="114" t="s">
        <v>136</v>
      </c>
      <c r="W62" s="43"/>
      <c r="X62" s="114" t="s">
        <v>134</v>
      </c>
      <c r="Y62" s="114"/>
      <c r="Z62" s="114" t="s">
        <v>79</v>
      </c>
      <c r="AA62" s="114"/>
      <c r="AB62" s="114" t="s">
        <v>79</v>
      </c>
      <c r="AC62" s="3"/>
      <c r="AD62" s="3" t="s">
        <v>603</v>
      </c>
    </row>
    <row r="63" spans="1:30" ht="28.5" hidden="1" x14ac:dyDescent="0.25">
      <c r="A63" s="25" t="s">
        <v>137</v>
      </c>
      <c r="B63" s="56" t="s">
        <v>138</v>
      </c>
      <c r="C63" s="39"/>
      <c r="D63" s="40"/>
      <c r="E63" s="26"/>
      <c r="F63" s="26"/>
      <c r="G63" s="45"/>
      <c r="H63" s="45"/>
      <c r="I63" s="45"/>
      <c r="J63" s="45"/>
      <c r="K63" s="45"/>
      <c r="L63" s="45"/>
      <c r="M63" s="45"/>
      <c r="N63" s="45"/>
      <c r="O63" s="45"/>
      <c r="P63" s="45"/>
      <c r="Q63" s="45"/>
      <c r="R63" s="45"/>
      <c r="S63" s="45"/>
      <c r="T63" s="45"/>
      <c r="U63" s="45"/>
      <c r="V63" s="43"/>
      <c r="W63" s="43"/>
      <c r="X63" s="114"/>
      <c r="Y63" s="114"/>
      <c r="Z63" s="114"/>
      <c r="AA63" s="114"/>
      <c r="AB63" s="114"/>
      <c r="AC63" s="3"/>
      <c r="AD63" s="3"/>
    </row>
    <row r="64" spans="1:30" ht="42.75" hidden="1" x14ac:dyDescent="0.25">
      <c r="A64" s="25" t="s">
        <v>139</v>
      </c>
      <c r="B64" s="56" t="s">
        <v>140</v>
      </c>
      <c r="C64" s="39"/>
      <c r="D64" s="40"/>
      <c r="E64" s="26"/>
      <c r="F64" s="26"/>
      <c r="G64" s="45"/>
      <c r="H64" s="45"/>
      <c r="I64" s="45"/>
      <c r="J64" s="45"/>
      <c r="K64" s="45"/>
      <c r="L64" s="45"/>
      <c r="M64" s="45"/>
      <c r="N64" s="45"/>
      <c r="O64" s="45"/>
      <c r="P64" s="45"/>
      <c r="Q64" s="45"/>
      <c r="R64" s="45"/>
      <c r="S64" s="45"/>
      <c r="T64" s="45"/>
      <c r="U64" s="45"/>
      <c r="V64" s="43"/>
      <c r="W64" s="43"/>
      <c r="X64" s="114"/>
      <c r="Y64" s="114"/>
      <c r="Z64" s="114"/>
      <c r="AA64" s="114"/>
      <c r="AB64" s="114"/>
      <c r="AC64" s="3"/>
      <c r="AD64" s="3"/>
    </row>
    <row r="65" spans="1:30" s="115" customFormat="1" ht="28.5" hidden="1" x14ac:dyDescent="0.25">
      <c r="A65" s="25"/>
      <c r="B65" s="44" t="s">
        <v>141</v>
      </c>
      <c r="C65" s="39"/>
      <c r="D65" s="36"/>
      <c r="E65" s="36"/>
      <c r="F65" s="36"/>
      <c r="G65" s="48"/>
      <c r="H65" s="48"/>
      <c r="I65" s="48"/>
      <c r="J65" s="48"/>
      <c r="K65" s="48"/>
      <c r="L65" s="48"/>
      <c r="M65" s="48"/>
      <c r="N65" s="48"/>
      <c r="O65" s="48"/>
      <c r="P65" s="48"/>
      <c r="Q65" s="48"/>
      <c r="R65" s="48"/>
      <c r="S65" s="48"/>
      <c r="T65" s="48"/>
      <c r="U65" s="48"/>
      <c r="V65" s="34"/>
      <c r="W65" s="34"/>
      <c r="X65" s="114"/>
      <c r="Y65" s="29"/>
      <c r="Z65" s="29"/>
      <c r="AA65" s="29"/>
      <c r="AB65" s="29"/>
      <c r="AC65" s="30"/>
      <c r="AD65" s="30"/>
    </row>
    <row r="66" spans="1:30" ht="60" x14ac:dyDescent="0.25">
      <c r="A66" s="114">
        <f>A62+1</f>
        <v>20</v>
      </c>
      <c r="B66" s="116" t="s">
        <v>142</v>
      </c>
      <c r="C66" s="39" t="s">
        <v>15</v>
      </c>
      <c r="D66" s="40">
        <v>10.16</v>
      </c>
      <c r="E66" s="40"/>
      <c r="F66" s="41">
        <f>SUM(G66:U66)</f>
        <v>10.159999999999998</v>
      </c>
      <c r="G66" s="42">
        <v>9.1</v>
      </c>
      <c r="H66" s="42"/>
      <c r="I66" s="42">
        <v>0.7</v>
      </c>
      <c r="J66" s="42">
        <v>0.16</v>
      </c>
      <c r="K66" s="42"/>
      <c r="L66" s="42"/>
      <c r="M66" s="42"/>
      <c r="N66" s="42">
        <v>0.2</v>
      </c>
      <c r="O66" s="42"/>
      <c r="P66" s="42"/>
      <c r="Q66" s="42"/>
      <c r="R66" s="42"/>
      <c r="S66" s="42"/>
      <c r="T66" s="42"/>
      <c r="U66" s="42"/>
      <c r="V66" s="43" t="s">
        <v>12</v>
      </c>
      <c r="W66" s="114" t="s">
        <v>620</v>
      </c>
      <c r="X66" s="114" t="s">
        <v>621</v>
      </c>
      <c r="Y66" s="114" t="s">
        <v>79</v>
      </c>
      <c r="Z66" s="114"/>
      <c r="AA66" s="114"/>
      <c r="AB66" s="114"/>
      <c r="AC66" s="3"/>
      <c r="AD66" s="3"/>
    </row>
    <row r="67" spans="1:30" ht="30" x14ac:dyDescent="0.25">
      <c r="A67" s="114">
        <f>A66+1</f>
        <v>21</v>
      </c>
      <c r="B67" s="116" t="s">
        <v>143</v>
      </c>
      <c r="C67" s="39" t="s">
        <v>15</v>
      </c>
      <c r="D67" s="40">
        <v>1.36</v>
      </c>
      <c r="E67" s="40"/>
      <c r="F67" s="41">
        <f>SUM(G67:U67)</f>
        <v>1.36</v>
      </c>
      <c r="G67" s="42">
        <v>1.36</v>
      </c>
      <c r="H67" s="42"/>
      <c r="I67" s="42"/>
      <c r="J67" s="42"/>
      <c r="K67" s="42"/>
      <c r="L67" s="42"/>
      <c r="M67" s="42"/>
      <c r="N67" s="42"/>
      <c r="O67" s="42"/>
      <c r="P67" s="42"/>
      <c r="Q67" s="42"/>
      <c r="R67" s="42"/>
      <c r="S67" s="42"/>
      <c r="T67" s="42"/>
      <c r="U67" s="42"/>
      <c r="V67" s="43" t="s">
        <v>10</v>
      </c>
      <c r="W67" s="43" t="s">
        <v>144</v>
      </c>
      <c r="X67" s="114" t="s">
        <v>78</v>
      </c>
      <c r="Y67" s="114"/>
      <c r="Z67" s="114"/>
      <c r="AA67" s="114"/>
      <c r="AB67" s="114" t="s">
        <v>79</v>
      </c>
      <c r="AC67" s="3"/>
      <c r="AD67" s="3" t="s">
        <v>604</v>
      </c>
    </row>
    <row r="68" spans="1:30" s="115" customFormat="1" ht="28.5" hidden="1" x14ac:dyDescent="0.25">
      <c r="A68" s="25"/>
      <c r="B68" s="44" t="s">
        <v>145</v>
      </c>
      <c r="C68" s="39"/>
      <c r="D68" s="36"/>
      <c r="E68" s="36"/>
      <c r="F68" s="36"/>
      <c r="G68" s="48"/>
      <c r="H68" s="48"/>
      <c r="I68" s="48"/>
      <c r="J68" s="48"/>
      <c r="K68" s="48"/>
      <c r="L68" s="48"/>
      <c r="M68" s="48"/>
      <c r="N68" s="48"/>
      <c r="O68" s="48"/>
      <c r="P68" s="48"/>
      <c r="Q68" s="48"/>
      <c r="R68" s="48"/>
      <c r="S68" s="48"/>
      <c r="T68" s="48"/>
      <c r="U68" s="48"/>
      <c r="V68" s="34"/>
      <c r="W68" s="34"/>
      <c r="X68" s="114"/>
      <c r="Y68" s="29"/>
      <c r="Z68" s="29"/>
      <c r="AA68" s="29"/>
      <c r="AB68" s="29"/>
      <c r="AC68" s="30"/>
      <c r="AD68" s="30"/>
    </row>
    <row r="69" spans="1:30" ht="30" x14ac:dyDescent="0.25">
      <c r="A69" s="114">
        <f>A67+1</f>
        <v>22</v>
      </c>
      <c r="B69" s="116" t="s">
        <v>146</v>
      </c>
      <c r="C69" s="39" t="s">
        <v>15</v>
      </c>
      <c r="D69" s="40">
        <v>1.6</v>
      </c>
      <c r="E69" s="40"/>
      <c r="F69" s="41">
        <f>SUM(G69:U69)</f>
        <v>1.6</v>
      </c>
      <c r="G69" s="42">
        <v>1.6</v>
      </c>
      <c r="H69" s="42"/>
      <c r="I69" s="42"/>
      <c r="J69" s="42"/>
      <c r="K69" s="42"/>
      <c r="L69" s="42"/>
      <c r="M69" s="42"/>
      <c r="N69" s="42"/>
      <c r="O69" s="42"/>
      <c r="P69" s="42"/>
      <c r="Q69" s="42"/>
      <c r="R69" s="42"/>
      <c r="S69" s="42"/>
      <c r="T69" s="42"/>
      <c r="U69" s="42"/>
      <c r="V69" s="43" t="s">
        <v>10</v>
      </c>
      <c r="W69" s="114" t="s">
        <v>147</v>
      </c>
      <c r="X69" s="114" t="s">
        <v>78</v>
      </c>
      <c r="Y69" s="114"/>
      <c r="Z69" s="114"/>
      <c r="AA69" s="114"/>
      <c r="AB69" s="114" t="s">
        <v>79</v>
      </c>
      <c r="AC69" s="3"/>
      <c r="AD69" s="3" t="s">
        <v>604</v>
      </c>
    </row>
    <row r="70" spans="1:30" ht="28.5" hidden="1" x14ac:dyDescent="0.25">
      <c r="A70" s="25" t="s">
        <v>148</v>
      </c>
      <c r="B70" s="56" t="s">
        <v>149</v>
      </c>
      <c r="C70" s="114"/>
      <c r="D70" s="40"/>
      <c r="E70" s="40"/>
      <c r="F70" s="40"/>
      <c r="G70" s="113"/>
      <c r="H70" s="113"/>
      <c r="I70" s="113"/>
      <c r="J70" s="113"/>
      <c r="K70" s="113"/>
      <c r="L70" s="113"/>
      <c r="M70" s="113"/>
      <c r="N70" s="113"/>
      <c r="O70" s="113"/>
      <c r="P70" s="113"/>
      <c r="Q70" s="113"/>
      <c r="R70" s="113"/>
      <c r="S70" s="113"/>
      <c r="T70" s="113"/>
      <c r="U70" s="113"/>
      <c r="V70" s="114"/>
      <c r="W70" s="114"/>
      <c r="X70" s="114"/>
      <c r="Y70" s="114"/>
      <c r="Z70" s="114"/>
      <c r="AA70" s="114"/>
      <c r="AB70" s="114"/>
      <c r="AC70" s="3"/>
      <c r="AD70" s="3"/>
    </row>
    <row r="71" spans="1:30" ht="42.75" hidden="1" x14ac:dyDescent="0.25">
      <c r="A71" s="25"/>
      <c r="B71" s="56" t="s">
        <v>150</v>
      </c>
      <c r="C71" s="114"/>
      <c r="D71" s="40"/>
      <c r="E71" s="40"/>
      <c r="F71" s="40"/>
      <c r="G71" s="113"/>
      <c r="H71" s="113"/>
      <c r="I71" s="113"/>
      <c r="J71" s="113"/>
      <c r="K71" s="113"/>
      <c r="L71" s="113"/>
      <c r="M71" s="113"/>
      <c r="N71" s="113"/>
      <c r="O71" s="113"/>
      <c r="P71" s="113"/>
      <c r="Q71" s="113"/>
      <c r="R71" s="113"/>
      <c r="S71" s="113"/>
      <c r="T71" s="113"/>
      <c r="U71" s="113"/>
      <c r="V71" s="114"/>
      <c r="W71" s="114"/>
      <c r="X71" s="114"/>
      <c r="Y71" s="114"/>
      <c r="Z71" s="114"/>
      <c r="AA71" s="114"/>
      <c r="AB71" s="114"/>
      <c r="AC71" s="3"/>
      <c r="AD71" s="3"/>
    </row>
    <row r="72" spans="1:30" ht="30" x14ac:dyDescent="0.25">
      <c r="A72" s="114">
        <f>A69+1</f>
        <v>23</v>
      </c>
      <c r="B72" s="3" t="s">
        <v>151</v>
      </c>
      <c r="C72" s="114" t="s">
        <v>14</v>
      </c>
      <c r="D72" s="40">
        <v>0.96</v>
      </c>
      <c r="E72" s="40"/>
      <c r="F72" s="41">
        <f>SUM(G72:U72)</f>
        <v>0.96</v>
      </c>
      <c r="G72" s="113">
        <v>0.96</v>
      </c>
      <c r="H72" s="113"/>
      <c r="I72" s="113"/>
      <c r="J72" s="113"/>
      <c r="K72" s="113"/>
      <c r="L72" s="113"/>
      <c r="M72" s="113"/>
      <c r="N72" s="113"/>
      <c r="O72" s="113"/>
      <c r="P72" s="113"/>
      <c r="Q72" s="113"/>
      <c r="R72" s="113"/>
      <c r="S72" s="113"/>
      <c r="T72" s="113"/>
      <c r="U72" s="113"/>
      <c r="V72" s="114" t="s">
        <v>6</v>
      </c>
      <c r="W72" s="114" t="s">
        <v>152</v>
      </c>
      <c r="X72" s="114" t="s">
        <v>134</v>
      </c>
      <c r="Y72" s="114"/>
      <c r="Z72" s="114"/>
      <c r="AA72" s="114"/>
      <c r="AB72" s="114" t="s">
        <v>79</v>
      </c>
      <c r="AC72" s="3" t="s">
        <v>79</v>
      </c>
      <c r="AD72" s="3" t="s">
        <v>599</v>
      </c>
    </row>
    <row r="73" spans="1:30" s="117" customFormat="1" ht="42.75" hidden="1" x14ac:dyDescent="0.25">
      <c r="A73" s="34" t="s">
        <v>153</v>
      </c>
      <c r="B73" s="35" t="s">
        <v>154</v>
      </c>
      <c r="C73" s="39"/>
      <c r="D73" s="36"/>
      <c r="E73" s="36"/>
      <c r="F73" s="36"/>
      <c r="G73" s="48"/>
      <c r="H73" s="48"/>
      <c r="I73" s="48"/>
      <c r="J73" s="48"/>
      <c r="K73" s="48"/>
      <c r="L73" s="48"/>
      <c r="M73" s="48"/>
      <c r="N73" s="48"/>
      <c r="O73" s="48"/>
      <c r="P73" s="48"/>
      <c r="Q73" s="48"/>
      <c r="R73" s="48"/>
      <c r="S73" s="48"/>
      <c r="T73" s="48"/>
      <c r="U73" s="48"/>
      <c r="V73" s="34"/>
      <c r="W73" s="34"/>
      <c r="X73" s="114"/>
      <c r="Y73" s="34"/>
      <c r="Z73" s="34"/>
      <c r="AA73" s="34"/>
      <c r="AB73" s="34"/>
      <c r="AC73" s="57"/>
      <c r="AD73" s="57"/>
    </row>
    <row r="74" spans="1:30" s="117" customFormat="1" ht="30" hidden="1" x14ac:dyDescent="0.25">
      <c r="A74" s="34" t="s">
        <v>155</v>
      </c>
      <c r="B74" s="58" t="s">
        <v>156</v>
      </c>
      <c r="C74" s="54"/>
      <c r="D74" s="59"/>
      <c r="E74" s="59"/>
      <c r="F74" s="26"/>
      <c r="G74" s="60"/>
      <c r="H74" s="60"/>
      <c r="I74" s="60"/>
      <c r="J74" s="60"/>
      <c r="K74" s="60"/>
      <c r="L74" s="60"/>
      <c r="M74" s="60"/>
      <c r="N74" s="60"/>
      <c r="O74" s="60"/>
      <c r="P74" s="60"/>
      <c r="Q74" s="60"/>
      <c r="R74" s="60"/>
      <c r="S74" s="60"/>
      <c r="T74" s="60"/>
      <c r="U74" s="60"/>
      <c r="V74" s="34"/>
      <c r="W74" s="61">
        <f>SUM(W76:W76)</f>
        <v>0</v>
      </c>
      <c r="X74" s="61"/>
      <c r="Y74" s="34"/>
      <c r="Z74" s="34"/>
      <c r="AA74" s="34"/>
      <c r="AB74" s="34"/>
      <c r="AC74" s="57"/>
      <c r="AD74" s="57"/>
    </row>
    <row r="75" spans="1:30" ht="28.5" hidden="1" x14ac:dyDescent="0.25">
      <c r="A75" s="114"/>
      <c r="B75" s="35" t="s">
        <v>157</v>
      </c>
      <c r="C75" s="54"/>
      <c r="D75" s="59"/>
      <c r="E75" s="59"/>
      <c r="F75" s="26"/>
      <c r="G75" s="60"/>
      <c r="H75" s="60"/>
      <c r="I75" s="60"/>
      <c r="J75" s="60"/>
      <c r="K75" s="60"/>
      <c r="L75" s="60"/>
      <c r="M75" s="60"/>
      <c r="N75" s="60"/>
      <c r="O75" s="60"/>
      <c r="P75" s="60"/>
      <c r="Q75" s="60"/>
      <c r="R75" s="60"/>
      <c r="S75" s="60"/>
      <c r="T75" s="60"/>
      <c r="U75" s="60"/>
      <c r="V75" s="34"/>
      <c r="W75" s="61"/>
      <c r="X75" s="61"/>
      <c r="Y75" s="114"/>
      <c r="Z75" s="114"/>
      <c r="AA75" s="114"/>
      <c r="AB75" s="114"/>
      <c r="AC75" s="3"/>
      <c r="AD75" s="3"/>
    </row>
    <row r="76" spans="1:30" x14ac:dyDescent="0.25">
      <c r="A76" s="114">
        <f>A72+1</f>
        <v>24</v>
      </c>
      <c r="B76" s="49" t="s">
        <v>158</v>
      </c>
      <c r="C76" s="39" t="s">
        <v>33</v>
      </c>
      <c r="D76" s="40">
        <f>8950.5/10000</f>
        <v>0.89505000000000001</v>
      </c>
      <c r="E76" s="40"/>
      <c r="F76" s="41">
        <f t="shared" ref="F76:F84" si="0">SUM(G76:U76)</f>
        <v>0.9</v>
      </c>
      <c r="G76" s="113">
        <v>0.9</v>
      </c>
      <c r="H76" s="113"/>
      <c r="I76" s="113"/>
      <c r="J76" s="113"/>
      <c r="K76" s="113"/>
      <c r="L76" s="113"/>
      <c r="M76" s="113"/>
      <c r="N76" s="113"/>
      <c r="O76" s="113"/>
      <c r="P76" s="113"/>
      <c r="Q76" s="113"/>
      <c r="R76" s="113"/>
      <c r="S76" s="113"/>
      <c r="T76" s="113"/>
      <c r="U76" s="113"/>
      <c r="V76" s="114" t="s">
        <v>6</v>
      </c>
      <c r="W76" s="114" t="s">
        <v>159</v>
      </c>
      <c r="X76" s="114" t="s">
        <v>621</v>
      </c>
      <c r="Y76" s="114" t="s">
        <v>79</v>
      </c>
      <c r="Z76" s="114"/>
      <c r="AA76" s="114"/>
      <c r="AB76" s="114"/>
      <c r="AC76" s="3"/>
      <c r="AD76" s="3"/>
    </row>
    <row r="77" spans="1:30" ht="60" x14ac:dyDescent="0.25">
      <c r="A77" s="114">
        <f t="shared" ref="A77:A84" si="1">A76+1</f>
        <v>25</v>
      </c>
      <c r="B77" s="3" t="s">
        <v>160</v>
      </c>
      <c r="C77" s="114" t="s">
        <v>33</v>
      </c>
      <c r="D77" s="40">
        <v>16.55</v>
      </c>
      <c r="E77" s="40"/>
      <c r="F77" s="41">
        <f t="shared" si="0"/>
        <v>16.55</v>
      </c>
      <c r="G77" s="113">
        <v>16.55</v>
      </c>
      <c r="H77" s="113"/>
      <c r="I77" s="113"/>
      <c r="J77" s="113"/>
      <c r="K77" s="113"/>
      <c r="L77" s="113"/>
      <c r="M77" s="113"/>
      <c r="N77" s="113"/>
      <c r="O77" s="113"/>
      <c r="P77" s="113"/>
      <c r="Q77" s="113"/>
      <c r="R77" s="113"/>
      <c r="S77" s="113"/>
      <c r="T77" s="113"/>
      <c r="U77" s="113"/>
      <c r="V77" s="43" t="s">
        <v>10</v>
      </c>
      <c r="W77" s="114" t="s">
        <v>161</v>
      </c>
      <c r="X77" s="114" t="s">
        <v>621</v>
      </c>
      <c r="Y77" s="114" t="s">
        <v>79</v>
      </c>
      <c r="Z77" s="114"/>
      <c r="AA77" s="114"/>
      <c r="AB77" s="114"/>
      <c r="AC77" s="3"/>
      <c r="AD77" s="3"/>
    </row>
    <row r="78" spans="1:30" ht="30" x14ac:dyDescent="0.25">
      <c r="A78" s="114">
        <f t="shared" si="1"/>
        <v>26</v>
      </c>
      <c r="B78" s="49" t="s">
        <v>162</v>
      </c>
      <c r="C78" s="114" t="s">
        <v>31</v>
      </c>
      <c r="D78" s="40">
        <v>7.0000000000000007E-2</v>
      </c>
      <c r="E78" s="40"/>
      <c r="F78" s="41">
        <f t="shared" si="0"/>
        <v>7.0000000000000007E-2</v>
      </c>
      <c r="G78" s="113">
        <v>7.0000000000000007E-2</v>
      </c>
      <c r="H78" s="113"/>
      <c r="I78" s="113"/>
      <c r="J78" s="113"/>
      <c r="K78" s="113"/>
      <c r="L78" s="113"/>
      <c r="M78" s="113"/>
      <c r="N78" s="113"/>
      <c r="O78" s="113"/>
      <c r="P78" s="113"/>
      <c r="Q78" s="113"/>
      <c r="R78" s="113"/>
      <c r="S78" s="113"/>
      <c r="T78" s="113"/>
      <c r="U78" s="113"/>
      <c r="V78" s="114" t="s">
        <v>6</v>
      </c>
      <c r="W78" s="114" t="s">
        <v>163</v>
      </c>
      <c r="X78" s="114" t="s">
        <v>621</v>
      </c>
      <c r="Y78" s="114" t="s">
        <v>79</v>
      </c>
      <c r="Z78" s="114"/>
      <c r="AA78" s="114"/>
      <c r="AB78" s="114"/>
      <c r="AC78" s="3"/>
      <c r="AD78" s="3"/>
    </row>
    <row r="79" spans="1:30" ht="135" x14ac:dyDescent="0.25">
      <c r="A79" s="114">
        <f t="shared" si="1"/>
        <v>27</v>
      </c>
      <c r="B79" s="50" t="s">
        <v>164</v>
      </c>
      <c r="C79" s="114" t="s">
        <v>31</v>
      </c>
      <c r="D79" s="40">
        <f>F79</f>
        <v>7.25</v>
      </c>
      <c r="E79" s="40"/>
      <c r="F79" s="41">
        <f t="shared" si="0"/>
        <v>7.25</v>
      </c>
      <c r="G79" s="113">
        <f>5.4+1.85</f>
        <v>7.25</v>
      </c>
      <c r="H79" s="113"/>
      <c r="I79" s="113"/>
      <c r="J79" s="113"/>
      <c r="K79" s="113"/>
      <c r="L79" s="113"/>
      <c r="M79" s="113"/>
      <c r="N79" s="113"/>
      <c r="O79" s="113"/>
      <c r="P79" s="113"/>
      <c r="Q79" s="113"/>
      <c r="R79" s="113"/>
      <c r="S79" s="113"/>
      <c r="T79" s="113"/>
      <c r="U79" s="113"/>
      <c r="V79" s="114" t="s">
        <v>6</v>
      </c>
      <c r="W79" s="114" t="s">
        <v>622</v>
      </c>
      <c r="X79" s="114" t="s">
        <v>78</v>
      </c>
      <c r="Y79" s="114"/>
      <c r="Z79" s="114" t="s">
        <v>79</v>
      </c>
      <c r="AA79" s="114"/>
      <c r="AB79" s="114" t="s">
        <v>79</v>
      </c>
      <c r="AC79" s="3"/>
      <c r="AD79" s="3" t="s">
        <v>605</v>
      </c>
    </row>
    <row r="80" spans="1:30" ht="105" x14ac:dyDescent="0.25">
      <c r="A80" s="114">
        <f t="shared" si="1"/>
        <v>28</v>
      </c>
      <c r="B80" s="50" t="s">
        <v>164</v>
      </c>
      <c r="C80" s="114" t="s">
        <v>31</v>
      </c>
      <c r="D80" s="40">
        <f>20.13+1.12</f>
        <v>21.25</v>
      </c>
      <c r="E80" s="40"/>
      <c r="F80" s="41">
        <f t="shared" si="0"/>
        <v>21.25</v>
      </c>
      <c r="G80" s="113">
        <v>21.25</v>
      </c>
      <c r="H80" s="113"/>
      <c r="I80" s="113"/>
      <c r="J80" s="113"/>
      <c r="K80" s="113"/>
      <c r="L80" s="113"/>
      <c r="M80" s="113"/>
      <c r="N80" s="113"/>
      <c r="O80" s="113"/>
      <c r="P80" s="113"/>
      <c r="Q80" s="113"/>
      <c r="R80" s="113"/>
      <c r="S80" s="113"/>
      <c r="T80" s="113"/>
      <c r="U80" s="113"/>
      <c r="V80" s="114" t="s">
        <v>11</v>
      </c>
      <c r="W80" s="114" t="s">
        <v>165</v>
      </c>
      <c r="X80" s="114" t="s">
        <v>78</v>
      </c>
      <c r="Y80" s="114"/>
      <c r="Z80" s="114"/>
      <c r="AA80" s="114"/>
      <c r="AB80" s="114" t="s">
        <v>79</v>
      </c>
      <c r="AC80" s="3"/>
      <c r="AD80" s="3"/>
    </row>
    <row r="81" spans="1:30" ht="30" x14ac:dyDescent="0.25">
      <c r="A81" s="114">
        <f t="shared" si="1"/>
        <v>29</v>
      </c>
      <c r="B81" s="50" t="s">
        <v>164</v>
      </c>
      <c r="C81" s="114" t="s">
        <v>31</v>
      </c>
      <c r="D81" s="40">
        <v>0.56999999999999995</v>
      </c>
      <c r="E81" s="40"/>
      <c r="F81" s="41">
        <f t="shared" si="0"/>
        <v>0.56999999999999995</v>
      </c>
      <c r="G81" s="113">
        <v>0.56999999999999995</v>
      </c>
      <c r="H81" s="113"/>
      <c r="I81" s="113"/>
      <c r="J81" s="113"/>
      <c r="K81" s="113"/>
      <c r="L81" s="113"/>
      <c r="M81" s="113"/>
      <c r="N81" s="113"/>
      <c r="O81" s="113"/>
      <c r="P81" s="113"/>
      <c r="Q81" s="113"/>
      <c r="R81" s="113"/>
      <c r="S81" s="113"/>
      <c r="T81" s="113"/>
      <c r="U81" s="113"/>
      <c r="V81" s="43" t="s">
        <v>7</v>
      </c>
      <c r="W81" s="114" t="s">
        <v>166</v>
      </c>
      <c r="X81" s="114" t="s">
        <v>78</v>
      </c>
      <c r="Y81" s="114"/>
      <c r="Z81" s="114"/>
      <c r="AA81" s="114"/>
      <c r="AB81" s="114" t="s">
        <v>79</v>
      </c>
      <c r="AC81" s="3"/>
      <c r="AD81" s="3"/>
    </row>
    <row r="82" spans="1:30" ht="30" x14ac:dyDescent="0.25">
      <c r="A82" s="114">
        <f t="shared" si="1"/>
        <v>30</v>
      </c>
      <c r="B82" s="50" t="s">
        <v>164</v>
      </c>
      <c r="C82" s="114" t="s">
        <v>31</v>
      </c>
      <c r="D82" s="40">
        <v>0.23</v>
      </c>
      <c r="E82" s="40"/>
      <c r="F82" s="41">
        <f t="shared" si="0"/>
        <v>0.23</v>
      </c>
      <c r="G82" s="113">
        <v>0.23</v>
      </c>
      <c r="H82" s="113"/>
      <c r="I82" s="113"/>
      <c r="J82" s="113"/>
      <c r="K82" s="113"/>
      <c r="L82" s="113"/>
      <c r="M82" s="113"/>
      <c r="N82" s="113"/>
      <c r="O82" s="113"/>
      <c r="P82" s="113"/>
      <c r="Q82" s="113"/>
      <c r="R82" s="113"/>
      <c r="S82" s="113"/>
      <c r="T82" s="113"/>
      <c r="U82" s="113"/>
      <c r="V82" s="114" t="s">
        <v>9</v>
      </c>
      <c r="W82" s="114" t="s">
        <v>167</v>
      </c>
      <c r="X82" s="114" t="s">
        <v>78</v>
      </c>
      <c r="Y82" s="114"/>
      <c r="Z82" s="114"/>
      <c r="AA82" s="114"/>
      <c r="AB82" s="114" t="s">
        <v>79</v>
      </c>
      <c r="AC82" s="3"/>
      <c r="AD82" s="3"/>
    </row>
    <row r="83" spans="1:30" ht="30" x14ac:dyDescent="0.25">
      <c r="A83" s="114">
        <f t="shared" si="1"/>
        <v>31</v>
      </c>
      <c r="B83" s="50" t="s">
        <v>164</v>
      </c>
      <c r="C83" s="114" t="s">
        <v>31</v>
      </c>
      <c r="D83" s="40">
        <f>F83</f>
        <v>0.44999999999999996</v>
      </c>
      <c r="E83" s="40"/>
      <c r="F83" s="41">
        <f t="shared" si="0"/>
        <v>0.44999999999999996</v>
      </c>
      <c r="G83" s="113">
        <f>0.03+0.42</f>
        <v>0.44999999999999996</v>
      </c>
      <c r="H83" s="113"/>
      <c r="I83" s="113"/>
      <c r="J83" s="113"/>
      <c r="K83" s="113"/>
      <c r="L83" s="113"/>
      <c r="M83" s="113"/>
      <c r="N83" s="113"/>
      <c r="O83" s="113"/>
      <c r="P83" s="113"/>
      <c r="Q83" s="113"/>
      <c r="R83" s="113"/>
      <c r="S83" s="113"/>
      <c r="T83" s="113"/>
      <c r="U83" s="113"/>
      <c r="V83" s="43" t="s">
        <v>10</v>
      </c>
      <c r="W83" s="114" t="s">
        <v>168</v>
      </c>
      <c r="X83" s="114" t="s">
        <v>78</v>
      </c>
      <c r="Y83" s="114"/>
      <c r="Z83" s="114"/>
      <c r="AA83" s="114"/>
      <c r="AB83" s="114" t="s">
        <v>79</v>
      </c>
      <c r="AC83" s="3"/>
      <c r="AD83" s="3"/>
    </row>
    <row r="84" spans="1:30" ht="30" x14ac:dyDescent="0.25">
      <c r="A84" s="114">
        <f t="shared" si="1"/>
        <v>32</v>
      </c>
      <c r="B84" s="50" t="s">
        <v>169</v>
      </c>
      <c r="C84" s="114" t="s">
        <v>31</v>
      </c>
      <c r="D84" s="40">
        <v>0.04</v>
      </c>
      <c r="E84" s="40"/>
      <c r="F84" s="41">
        <f t="shared" si="0"/>
        <v>0.04</v>
      </c>
      <c r="G84" s="113"/>
      <c r="H84" s="113"/>
      <c r="I84" s="113"/>
      <c r="J84" s="113">
        <v>0.04</v>
      </c>
      <c r="K84" s="113"/>
      <c r="L84" s="113"/>
      <c r="M84" s="113"/>
      <c r="N84" s="113"/>
      <c r="O84" s="113"/>
      <c r="P84" s="113"/>
      <c r="Q84" s="113"/>
      <c r="R84" s="113"/>
      <c r="S84" s="113"/>
      <c r="T84" s="113"/>
      <c r="U84" s="113"/>
      <c r="V84" s="114" t="s">
        <v>6</v>
      </c>
      <c r="W84" s="114" t="s">
        <v>170</v>
      </c>
      <c r="X84" s="114" t="s">
        <v>78</v>
      </c>
      <c r="Y84" s="114"/>
      <c r="Z84" s="114"/>
      <c r="AA84" s="114"/>
      <c r="AB84" s="114" t="s">
        <v>79</v>
      </c>
      <c r="AC84" s="3"/>
      <c r="AD84" s="3"/>
    </row>
    <row r="85" spans="1:30" hidden="1" x14ac:dyDescent="0.25">
      <c r="A85" s="62"/>
      <c r="B85" s="35" t="s">
        <v>171</v>
      </c>
      <c r="C85" s="39"/>
      <c r="D85" s="40"/>
      <c r="E85" s="40"/>
      <c r="F85" s="26"/>
      <c r="G85" s="113"/>
      <c r="H85" s="113"/>
      <c r="I85" s="113"/>
      <c r="J85" s="113"/>
      <c r="K85" s="113"/>
      <c r="L85" s="113"/>
      <c r="M85" s="113"/>
      <c r="N85" s="113"/>
      <c r="O85" s="113"/>
      <c r="P85" s="113"/>
      <c r="Q85" s="113"/>
      <c r="R85" s="113"/>
      <c r="S85" s="113"/>
      <c r="T85" s="113"/>
      <c r="U85" s="113"/>
      <c r="V85" s="114"/>
      <c r="W85" s="114"/>
      <c r="X85" s="114"/>
      <c r="Y85" s="114"/>
      <c r="Z85" s="114"/>
      <c r="AA85" s="114"/>
      <c r="AB85" s="114"/>
      <c r="AC85" s="3"/>
      <c r="AD85" s="3"/>
    </row>
    <row r="86" spans="1:30" ht="30" x14ac:dyDescent="0.25">
      <c r="A86" s="114">
        <f>A84+1</f>
        <v>33</v>
      </c>
      <c r="B86" s="63" t="s">
        <v>172</v>
      </c>
      <c r="C86" s="39" t="s">
        <v>32</v>
      </c>
      <c r="D86" s="40">
        <v>0.10477</v>
      </c>
      <c r="E86" s="26"/>
      <c r="F86" s="41">
        <f t="shared" ref="F86:F114" si="2">SUM(G86:U86)</f>
        <v>0.1</v>
      </c>
      <c r="G86" s="45"/>
      <c r="H86" s="45"/>
      <c r="I86" s="45"/>
      <c r="J86" s="45">
        <v>0.1</v>
      </c>
      <c r="K86" s="45"/>
      <c r="L86" s="45"/>
      <c r="M86" s="45"/>
      <c r="N86" s="45"/>
      <c r="O86" s="45"/>
      <c r="P86" s="45"/>
      <c r="Q86" s="45"/>
      <c r="R86" s="45"/>
      <c r="S86" s="45"/>
      <c r="T86" s="45"/>
      <c r="U86" s="45"/>
      <c r="V86" s="43" t="s">
        <v>6</v>
      </c>
      <c r="W86" s="43" t="s">
        <v>173</v>
      </c>
      <c r="X86" s="114" t="s">
        <v>134</v>
      </c>
      <c r="Y86" s="114"/>
      <c r="Z86" s="114"/>
      <c r="AA86" s="114"/>
      <c r="AB86" s="114" t="s">
        <v>79</v>
      </c>
      <c r="AC86" s="3"/>
      <c r="AD86" s="3"/>
    </row>
    <row r="87" spans="1:30" ht="45" x14ac:dyDescent="0.25">
      <c r="A87" s="114">
        <f t="shared" ref="A87:A114" si="3">A86+1</f>
        <v>34</v>
      </c>
      <c r="B87" s="3" t="s">
        <v>174</v>
      </c>
      <c r="C87" s="39" t="s">
        <v>33</v>
      </c>
      <c r="D87" s="40">
        <v>1.88</v>
      </c>
      <c r="E87" s="40"/>
      <c r="F87" s="41">
        <f t="shared" si="2"/>
        <v>1.88</v>
      </c>
      <c r="G87" s="113">
        <v>1.88</v>
      </c>
      <c r="H87" s="113"/>
      <c r="I87" s="113"/>
      <c r="J87" s="113"/>
      <c r="K87" s="113"/>
      <c r="L87" s="113"/>
      <c r="M87" s="113"/>
      <c r="N87" s="113"/>
      <c r="O87" s="113"/>
      <c r="P87" s="113"/>
      <c r="Q87" s="113"/>
      <c r="R87" s="113"/>
      <c r="S87" s="113"/>
      <c r="T87" s="113"/>
      <c r="U87" s="113"/>
      <c r="V87" s="43" t="s">
        <v>9</v>
      </c>
      <c r="W87" s="114" t="s">
        <v>175</v>
      </c>
      <c r="X87" s="114" t="s">
        <v>176</v>
      </c>
      <c r="Y87" s="114"/>
      <c r="Z87" s="114"/>
      <c r="AA87" s="114"/>
      <c r="AB87" s="114" t="s">
        <v>79</v>
      </c>
      <c r="AC87" s="3"/>
      <c r="AD87" s="3"/>
    </row>
    <row r="88" spans="1:30" ht="45" x14ac:dyDescent="0.25">
      <c r="A88" s="114">
        <f t="shared" si="3"/>
        <v>35</v>
      </c>
      <c r="B88" s="3" t="s">
        <v>177</v>
      </c>
      <c r="C88" s="39" t="s">
        <v>33</v>
      </c>
      <c r="D88" s="40">
        <v>6.64</v>
      </c>
      <c r="E88" s="40"/>
      <c r="F88" s="41">
        <f t="shared" si="2"/>
        <v>6.64</v>
      </c>
      <c r="G88" s="113">
        <v>6.64</v>
      </c>
      <c r="H88" s="113"/>
      <c r="I88" s="113"/>
      <c r="J88" s="113"/>
      <c r="K88" s="113"/>
      <c r="L88" s="113"/>
      <c r="M88" s="113"/>
      <c r="N88" s="113"/>
      <c r="O88" s="113"/>
      <c r="P88" s="113"/>
      <c r="Q88" s="113"/>
      <c r="R88" s="113"/>
      <c r="S88" s="113"/>
      <c r="T88" s="113"/>
      <c r="U88" s="113"/>
      <c r="V88" s="43" t="s">
        <v>7</v>
      </c>
      <c r="W88" s="114" t="s">
        <v>178</v>
      </c>
      <c r="X88" s="114" t="s">
        <v>179</v>
      </c>
      <c r="Y88" s="114"/>
      <c r="Z88" s="114"/>
      <c r="AA88" s="114"/>
      <c r="AB88" s="114" t="s">
        <v>79</v>
      </c>
      <c r="AC88" s="3"/>
      <c r="AD88" s="3"/>
    </row>
    <row r="89" spans="1:30" ht="45" x14ac:dyDescent="0.25">
      <c r="A89" s="114">
        <f>A88+1</f>
        <v>36</v>
      </c>
      <c r="B89" s="3" t="s">
        <v>180</v>
      </c>
      <c r="C89" s="39" t="s">
        <v>33</v>
      </c>
      <c r="D89" s="40">
        <v>4.63</v>
      </c>
      <c r="E89" s="40"/>
      <c r="F89" s="41">
        <f>SUM(G89:U89)</f>
        <v>4.63</v>
      </c>
      <c r="G89" s="113"/>
      <c r="H89" s="406"/>
      <c r="I89" s="113"/>
      <c r="J89" s="113">
        <v>4.63</v>
      </c>
      <c r="K89" s="113"/>
      <c r="L89" s="113"/>
      <c r="M89" s="113"/>
      <c r="N89" s="113"/>
      <c r="O89" s="113"/>
      <c r="P89" s="113"/>
      <c r="Q89" s="113"/>
      <c r="R89" s="113"/>
      <c r="S89" s="113"/>
      <c r="T89" s="113"/>
      <c r="U89" s="113"/>
      <c r="V89" s="43" t="s">
        <v>8</v>
      </c>
      <c r="W89" s="114" t="s">
        <v>181</v>
      </c>
      <c r="X89" s="114" t="s">
        <v>134</v>
      </c>
      <c r="Y89" s="114"/>
      <c r="Z89" s="114"/>
      <c r="AA89" s="114"/>
      <c r="AB89" s="114" t="s">
        <v>79</v>
      </c>
      <c r="AC89" s="3"/>
      <c r="AD89" s="3"/>
    </row>
    <row r="90" spans="1:30" ht="45" x14ac:dyDescent="0.25">
      <c r="A90" s="114">
        <f>A89+1</f>
        <v>37</v>
      </c>
      <c r="B90" s="3" t="s">
        <v>182</v>
      </c>
      <c r="C90" s="39" t="s">
        <v>33</v>
      </c>
      <c r="D90" s="40">
        <v>3.6</v>
      </c>
      <c r="E90" s="40"/>
      <c r="F90" s="41">
        <f>SUM(G90:U90)</f>
        <v>3.6</v>
      </c>
      <c r="G90" s="113">
        <v>3.6</v>
      </c>
      <c r="H90" s="406"/>
      <c r="I90" s="113"/>
      <c r="J90" s="113"/>
      <c r="K90" s="113"/>
      <c r="L90" s="113"/>
      <c r="M90" s="113"/>
      <c r="N90" s="113"/>
      <c r="O90" s="113"/>
      <c r="P90" s="113"/>
      <c r="Q90" s="113"/>
      <c r="R90" s="113"/>
      <c r="S90" s="113"/>
      <c r="T90" s="113"/>
      <c r="U90" s="113"/>
      <c r="V90" s="43" t="s">
        <v>7</v>
      </c>
      <c r="W90" s="114" t="s">
        <v>183</v>
      </c>
      <c r="X90" s="114" t="s">
        <v>134</v>
      </c>
      <c r="Y90" s="114"/>
      <c r="Z90" s="114"/>
      <c r="AA90" s="114"/>
      <c r="AB90" s="114" t="s">
        <v>79</v>
      </c>
      <c r="AC90" s="3"/>
      <c r="AD90" s="3"/>
    </row>
    <row r="91" spans="1:30" ht="45" x14ac:dyDescent="0.25">
      <c r="A91" s="114">
        <f>A90+1</f>
        <v>38</v>
      </c>
      <c r="B91" s="38" t="s">
        <v>184</v>
      </c>
      <c r="C91" s="114" t="s">
        <v>33</v>
      </c>
      <c r="D91" s="40">
        <v>5.92</v>
      </c>
      <c r="E91" s="40"/>
      <c r="F91" s="41">
        <f t="shared" si="2"/>
        <v>5.92</v>
      </c>
      <c r="G91" s="113">
        <v>5.92</v>
      </c>
      <c r="H91" s="64"/>
      <c r="I91" s="113"/>
      <c r="J91" s="113"/>
      <c r="K91" s="113"/>
      <c r="L91" s="113"/>
      <c r="M91" s="113"/>
      <c r="N91" s="113"/>
      <c r="O91" s="113"/>
      <c r="P91" s="113"/>
      <c r="Q91" s="113"/>
      <c r="R91" s="113"/>
      <c r="S91" s="113"/>
      <c r="T91" s="113"/>
      <c r="U91" s="113"/>
      <c r="V91" s="43" t="s">
        <v>7</v>
      </c>
      <c r="W91" s="114" t="s">
        <v>185</v>
      </c>
      <c r="X91" s="114" t="s">
        <v>134</v>
      </c>
      <c r="Y91" s="114" t="s">
        <v>79</v>
      </c>
      <c r="Z91" s="114"/>
      <c r="AA91" s="114"/>
      <c r="AB91" s="114"/>
      <c r="AC91" s="3"/>
      <c r="AD91" s="407" t="s">
        <v>186</v>
      </c>
    </row>
    <row r="92" spans="1:30" ht="60" x14ac:dyDescent="0.25">
      <c r="A92" s="114">
        <f t="shared" si="3"/>
        <v>39</v>
      </c>
      <c r="B92" s="38" t="s">
        <v>187</v>
      </c>
      <c r="C92" s="114" t="s">
        <v>33</v>
      </c>
      <c r="D92" s="40">
        <v>12.91</v>
      </c>
      <c r="E92" s="40"/>
      <c r="F92" s="41">
        <f t="shared" si="2"/>
        <v>12.91</v>
      </c>
      <c r="G92" s="113">
        <v>12.91</v>
      </c>
      <c r="H92" s="64"/>
      <c r="I92" s="113"/>
      <c r="J92" s="113"/>
      <c r="K92" s="113"/>
      <c r="L92" s="113"/>
      <c r="M92" s="113"/>
      <c r="N92" s="113"/>
      <c r="O92" s="113"/>
      <c r="P92" s="113"/>
      <c r="Q92" s="113"/>
      <c r="R92" s="113"/>
      <c r="S92" s="113"/>
      <c r="T92" s="113"/>
      <c r="U92" s="113"/>
      <c r="V92" s="43" t="s">
        <v>10</v>
      </c>
      <c r="W92" s="114" t="s">
        <v>188</v>
      </c>
      <c r="X92" s="114" t="s">
        <v>134</v>
      </c>
      <c r="Y92" s="114"/>
      <c r="Z92" s="114"/>
      <c r="AA92" s="114"/>
      <c r="AB92" s="114" t="s">
        <v>79</v>
      </c>
      <c r="AC92" s="3"/>
      <c r="AD92" s="407"/>
    </row>
    <row r="93" spans="1:30" ht="45" x14ac:dyDescent="0.25">
      <c r="A93" s="114">
        <f t="shared" si="3"/>
        <v>40</v>
      </c>
      <c r="B93" s="38" t="s">
        <v>189</v>
      </c>
      <c r="C93" s="114" t="s">
        <v>33</v>
      </c>
      <c r="D93" s="40">
        <v>10.16</v>
      </c>
      <c r="E93" s="40"/>
      <c r="F93" s="41">
        <f t="shared" si="2"/>
        <v>10.16</v>
      </c>
      <c r="G93" s="113">
        <v>10.16</v>
      </c>
      <c r="H93" s="64"/>
      <c r="I93" s="113"/>
      <c r="J93" s="113"/>
      <c r="K93" s="113"/>
      <c r="L93" s="113"/>
      <c r="M93" s="113"/>
      <c r="N93" s="113"/>
      <c r="O93" s="113"/>
      <c r="P93" s="113"/>
      <c r="Q93" s="113"/>
      <c r="R93" s="113"/>
      <c r="S93" s="113"/>
      <c r="T93" s="113"/>
      <c r="U93" s="113"/>
      <c r="V93" s="43" t="s">
        <v>11</v>
      </c>
      <c r="W93" s="114" t="s">
        <v>190</v>
      </c>
      <c r="X93" s="114" t="s">
        <v>134</v>
      </c>
      <c r="Y93" s="114"/>
      <c r="Z93" s="114"/>
      <c r="AA93" s="114"/>
      <c r="AB93" s="114" t="s">
        <v>79</v>
      </c>
      <c r="AC93" s="3"/>
      <c r="AD93" s="407"/>
    </row>
    <row r="94" spans="1:30" ht="75" x14ac:dyDescent="0.25">
      <c r="A94" s="114">
        <f t="shared" si="3"/>
        <v>41</v>
      </c>
      <c r="B94" s="38" t="s">
        <v>191</v>
      </c>
      <c r="C94" s="114" t="s">
        <v>33</v>
      </c>
      <c r="D94" s="40">
        <v>33.82</v>
      </c>
      <c r="E94" s="40"/>
      <c r="F94" s="41">
        <f t="shared" si="2"/>
        <v>33.82</v>
      </c>
      <c r="G94" s="113">
        <v>33.82</v>
      </c>
      <c r="H94" s="64"/>
      <c r="I94" s="113"/>
      <c r="J94" s="113"/>
      <c r="K94" s="113"/>
      <c r="L94" s="113"/>
      <c r="M94" s="113"/>
      <c r="N94" s="113"/>
      <c r="O94" s="113"/>
      <c r="P94" s="113"/>
      <c r="Q94" s="113"/>
      <c r="R94" s="113"/>
      <c r="S94" s="113"/>
      <c r="T94" s="113"/>
      <c r="U94" s="113"/>
      <c r="V94" s="43" t="s">
        <v>9</v>
      </c>
      <c r="W94" s="114" t="s">
        <v>192</v>
      </c>
      <c r="X94" s="114" t="s">
        <v>134</v>
      </c>
      <c r="Y94" s="114" t="s">
        <v>79</v>
      </c>
      <c r="Z94" s="114"/>
      <c r="AA94" s="114"/>
      <c r="AB94" s="114"/>
      <c r="AC94" s="3"/>
      <c r="AD94" s="407"/>
    </row>
    <row r="95" spans="1:30" ht="45" x14ac:dyDescent="0.25">
      <c r="A95" s="114">
        <f t="shared" si="3"/>
        <v>42</v>
      </c>
      <c r="B95" s="63" t="s">
        <v>193</v>
      </c>
      <c r="C95" s="39" t="s">
        <v>33</v>
      </c>
      <c r="D95" s="40">
        <v>7.7309999999999999</v>
      </c>
      <c r="E95" s="26"/>
      <c r="F95" s="41">
        <f t="shared" si="2"/>
        <v>7.7309999999999999</v>
      </c>
      <c r="G95" s="45">
        <v>7.7309999999999999</v>
      </c>
      <c r="H95" s="64"/>
      <c r="I95" s="45"/>
      <c r="J95" s="45"/>
      <c r="K95" s="45"/>
      <c r="L95" s="45"/>
      <c r="M95" s="45"/>
      <c r="N95" s="45"/>
      <c r="O95" s="45"/>
      <c r="P95" s="45"/>
      <c r="Q95" s="45"/>
      <c r="R95" s="45"/>
      <c r="S95" s="45"/>
      <c r="T95" s="45"/>
      <c r="U95" s="45"/>
      <c r="V95" s="43" t="s">
        <v>7</v>
      </c>
      <c r="W95" s="43" t="s">
        <v>194</v>
      </c>
      <c r="X95" s="114" t="s">
        <v>134</v>
      </c>
      <c r="Y95" s="114"/>
      <c r="Z95" s="114"/>
      <c r="AA95" s="114"/>
      <c r="AB95" s="114" t="s">
        <v>79</v>
      </c>
      <c r="AC95" s="3"/>
      <c r="AD95" s="407"/>
    </row>
    <row r="96" spans="1:30" ht="30" x14ac:dyDescent="0.25">
      <c r="A96" s="114">
        <f t="shared" si="3"/>
        <v>43</v>
      </c>
      <c r="B96" s="63" t="s">
        <v>195</v>
      </c>
      <c r="C96" s="39" t="s">
        <v>33</v>
      </c>
      <c r="D96" s="40">
        <v>0.83099999999999996</v>
      </c>
      <c r="E96" s="26"/>
      <c r="F96" s="41">
        <f t="shared" si="2"/>
        <v>0.83099999999999996</v>
      </c>
      <c r="G96" s="45">
        <v>0.83099999999999996</v>
      </c>
      <c r="H96" s="64"/>
      <c r="I96" s="45"/>
      <c r="J96" s="45"/>
      <c r="K96" s="45"/>
      <c r="L96" s="45"/>
      <c r="M96" s="45"/>
      <c r="N96" s="45"/>
      <c r="O96" s="45"/>
      <c r="P96" s="45"/>
      <c r="Q96" s="45"/>
      <c r="R96" s="45"/>
      <c r="S96" s="45"/>
      <c r="T96" s="45"/>
      <c r="U96" s="45"/>
      <c r="V96" s="43" t="s">
        <v>10</v>
      </c>
      <c r="W96" s="43" t="s">
        <v>196</v>
      </c>
      <c r="X96" s="114" t="s">
        <v>134</v>
      </c>
      <c r="Y96" s="114" t="s">
        <v>79</v>
      </c>
      <c r="Z96" s="114"/>
      <c r="AA96" s="114"/>
      <c r="AB96" s="114"/>
      <c r="AC96" s="3"/>
      <c r="AD96" s="407"/>
    </row>
    <row r="97" spans="1:30" ht="45" x14ac:dyDescent="0.25">
      <c r="A97" s="114">
        <f t="shared" si="3"/>
        <v>44</v>
      </c>
      <c r="B97" s="63" t="s">
        <v>197</v>
      </c>
      <c r="C97" s="39" t="s">
        <v>33</v>
      </c>
      <c r="D97" s="40">
        <v>7.2680999999999996</v>
      </c>
      <c r="E97" s="26"/>
      <c r="F97" s="41">
        <f t="shared" si="2"/>
        <v>7.27</v>
      </c>
      <c r="G97" s="45">
        <v>7.27</v>
      </c>
      <c r="H97" s="64"/>
      <c r="I97" s="45"/>
      <c r="J97" s="45"/>
      <c r="K97" s="45"/>
      <c r="L97" s="45"/>
      <c r="M97" s="45"/>
      <c r="N97" s="45"/>
      <c r="O97" s="45"/>
      <c r="P97" s="45"/>
      <c r="Q97" s="45"/>
      <c r="R97" s="45"/>
      <c r="S97" s="45"/>
      <c r="T97" s="45"/>
      <c r="U97" s="45"/>
      <c r="V97" s="43" t="s">
        <v>10</v>
      </c>
      <c r="W97" s="43" t="s">
        <v>198</v>
      </c>
      <c r="X97" s="114" t="s">
        <v>134</v>
      </c>
      <c r="Y97" s="114" t="s">
        <v>79</v>
      </c>
      <c r="Z97" s="114"/>
      <c r="AA97" s="114"/>
      <c r="AB97" s="114"/>
      <c r="AC97" s="3"/>
      <c r="AD97" s="407"/>
    </row>
    <row r="98" spans="1:30" ht="45" x14ac:dyDescent="0.25">
      <c r="A98" s="114">
        <f t="shared" si="3"/>
        <v>45</v>
      </c>
      <c r="B98" s="63" t="s">
        <v>199</v>
      </c>
      <c r="C98" s="39" t="s">
        <v>33</v>
      </c>
      <c r="D98" s="40">
        <v>11.351000000000001</v>
      </c>
      <c r="E98" s="26"/>
      <c r="F98" s="41">
        <f t="shared" si="2"/>
        <v>11.35</v>
      </c>
      <c r="G98" s="45">
        <v>11.35</v>
      </c>
      <c r="H98" s="64"/>
      <c r="I98" s="45"/>
      <c r="J98" s="45"/>
      <c r="K98" s="45"/>
      <c r="L98" s="45"/>
      <c r="M98" s="45"/>
      <c r="N98" s="45"/>
      <c r="O98" s="45"/>
      <c r="P98" s="45"/>
      <c r="Q98" s="45"/>
      <c r="R98" s="45"/>
      <c r="S98" s="45"/>
      <c r="T98" s="45"/>
      <c r="U98" s="45"/>
      <c r="V98" s="43" t="s">
        <v>11</v>
      </c>
      <c r="W98" s="43" t="s">
        <v>200</v>
      </c>
      <c r="X98" s="114" t="s">
        <v>134</v>
      </c>
      <c r="Y98" s="114"/>
      <c r="Z98" s="114"/>
      <c r="AA98" s="114"/>
      <c r="AB98" s="114" t="s">
        <v>79</v>
      </c>
      <c r="AC98" s="3"/>
      <c r="AD98" s="407"/>
    </row>
    <row r="99" spans="1:30" ht="90" x14ac:dyDescent="0.25">
      <c r="A99" s="114">
        <f t="shared" si="3"/>
        <v>46</v>
      </c>
      <c r="B99" s="3" t="s">
        <v>201</v>
      </c>
      <c r="C99" s="39" t="s">
        <v>33</v>
      </c>
      <c r="D99" s="40">
        <v>23.681999999999999</v>
      </c>
      <c r="E99" s="40"/>
      <c r="F99" s="41">
        <f t="shared" si="2"/>
        <v>23.681999999999999</v>
      </c>
      <c r="G99" s="113">
        <v>23.681999999999999</v>
      </c>
      <c r="H99" s="64"/>
      <c r="I99" s="113"/>
      <c r="J99" s="113"/>
      <c r="K99" s="113"/>
      <c r="L99" s="113"/>
      <c r="M99" s="113"/>
      <c r="N99" s="113"/>
      <c r="O99" s="113"/>
      <c r="P99" s="113"/>
      <c r="Q99" s="113"/>
      <c r="R99" s="113"/>
      <c r="S99" s="113"/>
      <c r="T99" s="113"/>
      <c r="U99" s="113"/>
      <c r="V99" s="43" t="s">
        <v>11</v>
      </c>
      <c r="W99" s="114" t="s">
        <v>202</v>
      </c>
      <c r="X99" s="114" t="s">
        <v>134</v>
      </c>
      <c r="Y99" s="114" t="s">
        <v>79</v>
      </c>
      <c r="Z99" s="114"/>
      <c r="AA99" s="114"/>
      <c r="AB99" s="114"/>
      <c r="AC99" s="3"/>
      <c r="AD99" s="407"/>
    </row>
    <row r="100" spans="1:30" ht="30" x14ac:dyDescent="0.25">
      <c r="A100" s="114">
        <f t="shared" si="3"/>
        <v>47</v>
      </c>
      <c r="B100" s="3" t="s">
        <v>203</v>
      </c>
      <c r="C100" s="39" t="s">
        <v>33</v>
      </c>
      <c r="D100" s="40">
        <v>5.1001799999999999</v>
      </c>
      <c r="E100" s="40"/>
      <c r="F100" s="41">
        <f t="shared" si="2"/>
        <v>5.0999999999999996</v>
      </c>
      <c r="G100" s="113">
        <v>5.0999999999999996</v>
      </c>
      <c r="H100" s="64"/>
      <c r="I100" s="113"/>
      <c r="J100" s="113"/>
      <c r="K100" s="113"/>
      <c r="L100" s="113"/>
      <c r="M100" s="113"/>
      <c r="N100" s="113"/>
      <c r="O100" s="113"/>
      <c r="P100" s="113"/>
      <c r="Q100" s="113"/>
      <c r="R100" s="113"/>
      <c r="S100" s="113"/>
      <c r="T100" s="113"/>
      <c r="U100" s="113"/>
      <c r="V100" s="43" t="s">
        <v>11</v>
      </c>
      <c r="W100" s="114" t="s">
        <v>204</v>
      </c>
      <c r="X100" s="114" t="s">
        <v>134</v>
      </c>
      <c r="Y100" s="114" t="s">
        <v>79</v>
      </c>
      <c r="Z100" s="114"/>
      <c r="AA100" s="114"/>
      <c r="AB100" s="114"/>
      <c r="AC100" s="3"/>
      <c r="AD100" s="407"/>
    </row>
    <row r="101" spans="1:30" ht="45" x14ac:dyDescent="0.25">
      <c r="A101" s="114">
        <f t="shared" si="3"/>
        <v>48</v>
      </c>
      <c r="B101" s="3" t="s">
        <v>205</v>
      </c>
      <c r="C101" s="39" t="s">
        <v>33</v>
      </c>
      <c r="D101" s="40">
        <v>5.3318000000000003</v>
      </c>
      <c r="E101" s="40"/>
      <c r="F101" s="41">
        <f t="shared" si="2"/>
        <v>5.33</v>
      </c>
      <c r="G101" s="113">
        <v>5.33</v>
      </c>
      <c r="H101" s="64"/>
      <c r="I101" s="113"/>
      <c r="J101" s="113"/>
      <c r="K101" s="113"/>
      <c r="L101" s="113"/>
      <c r="M101" s="113"/>
      <c r="N101" s="113"/>
      <c r="O101" s="113"/>
      <c r="P101" s="113"/>
      <c r="Q101" s="113"/>
      <c r="R101" s="113"/>
      <c r="S101" s="113"/>
      <c r="T101" s="113"/>
      <c r="U101" s="113"/>
      <c r="V101" s="43" t="s">
        <v>11</v>
      </c>
      <c r="W101" s="114" t="s">
        <v>206</v>
      </c>
      <c r="X101" s="114" t="s">
        <v>134</v>
      </c>
      <c r="Y101" s="114"/>
      <c r="Z101" s="114"/>
      <c r="AA101" s="114"/>
      <c r="AB101" s="114" t="s">
        <v>79</v>
      </c>
      <c r="AC101" s="3"/>
      <c r="AD101" s="407"/>
    </row>
    <row r="102" spans="1:30" ht="75" x14ac:dyDescent="0.25">
      <c r="A102" s="114">
        <f t="shared" si="3"/>
        <v>49</v>
      </c>
      <c r="B102" s="3" t="s">
        <v>207</v>
      </c>
      <c r="C102" s="39" t="s">
        <v>33</v>
      </c>
      <c r="D102" s="40">
        <v>19.40147</v>
      </c>
      <c r="E102" s="40"/>
      <c r="F102" s="41">
        <f t="shared" si="2"/>
        <v>19.399999999999999</v>
      </c>
      <c r="G102" s="113">
        <v>19.399999999999999</v>
      </c>
      <c r="H102" s="64"/>
      <c r="I102" s="113"/>
      <c r="J102" s="113"/>
      <c r="K102" s="113"/>
      <c r="L102" s="113"/>
      <c r="M102" s="113"/>
      <c r="N102" s="113"/>
      <c r="O102" s="113"/>
      <c r="P102" s="113"/>
      <c r="Q102" s="113"/>
      <c r="R102" s="113"/>
      <c r="S102" s="113"/>
      <c r="T102" s="113"/>
      <c r="U102" s="113"/>
      <c r="V102" s="43" t="s">
        <v>11</v>
      </c>
      <c r="W102" s="114" t="s">
        <v>208</v>
      </c>
      <c r="X102" s="114" t="s">
        <v>134</v>
      </c>
      <c r="Y102" s="114"/>
      <c r="Z102" s="114"/>
      <c r="AA102" s="114"/>
      <c r="AB102" s="114" t="s">
        <v>79</v>
      </c>
      <c r="AC102" s="3"/>
      <c r="AD102" s="407"/>
    </row>
    <row r="103" spans="1:30" ht="45" x14ac:dyDescent="0.25">
      <c r="A103" s="114">
        <f t="shared" si="3"/>
        <v>50</v>
      </c>
      <c r="B103" s="3" t="s">
        <v>209</v>
      </c>
      <c r="C103" s="39" t="s">
        <v>33</v>
      </c>
      <c r="D103" s="40">
        <v>3.1223000000000001</v>
      </c>
      <c r="E103" s="40"/>
      <c r="F103" s="41">
        <f t="shared" si="2"/>
        <v>3.12</v>
      </c>
      <c r="G103" s="113">
        <v>3.12</v>
      </c>
      <c r="H103" s="64"/>
      <c r="I103" s="113"/>
      <c r="J103" s="113"/>
      <c r="K103" s="113"/>
      <c r="L103" s="113"/>
      <c r="M103" s="113"/>
      <c r="N103" s="113"/>
      <c r="O103" s="113"/>
      <c r="P103" s="113"/>
      <c r="Q103" s="113"/>
      <c r="R103" s="113"/>
      <c r="S103" s="113"/>
      <c r="T103" s="113"/>
      <c r="U103" s="113"/>
      <c r="V103" s="43" t="s">
        <v>11</v>
      </c>
      <c r="W103" s="114" t="s">
        <v>210</v>
      </c>
      <c r="X103" s="114" t="s">
        <v>134</v>
      </c>
      <c r="Y103" s="114"/>
      <c r="Z103" s="114"/>
      <c r="AA103" s="114"/>
      <c r="AB103" s="114" t="s">
        <v>79</v>
      </c>
      <c r="AC103" s="3"/>
      <c r="AD103" s="407"/>
    </row>
    <row r="104" spans="1:30" ht="75" x14ac:dyDescent="0.25">
      <c r="A104" s="114">
        <f t="shared" si="3"/>
        <v>51</v>
      </c>
      <c r="B104" s="3" t="s">
        <v>211</v>
      </c>
      <c r="C104" s="39" t="s">
        <v>33</v>
      </c>
      <c r="D104" s="40">
        <v>15.486700000000001</v>
      </c>
      <c r="E104" s="40"/>
      <c r="F104" s="41">
        <f t="shared" si="2"/>
        <v>15.49</v>
      </c>
      <c r="G104" s="113">
        <v>15.49</v>
      </c>
      <c r="H104" s="64"/>
      <c r="I104" s="113"/>
      <c r="J104" s="113"/>
      <c r="K104" s="113"/>
      <c r="L104" s="113"/>
      <c r="M104" s="113"/>
      <c r="N104" s="113"/>
      <c r="O104" s="113"/>
      <c r="P104" s="113"/>
      <c r="Q104" s="113"/>
      <c r="R104" s="113"/>
      <c r="S104" s="113"/>
      <c r="T104" s="113"/>
      <c r="U104" s="113"/>
      <c r="V104" s="43" t="s">
        <v>11</v>
      </c>
      <c r="W104" s="114" t="s">
        <v>212</v>
      </c>
      <c r="X104" s="114" t="s">
        <v>134</v>
      </c>
      <c r="Y104" s="114" t="s">
        <v>79</v>
      </c>
      <c r="Z104" s="114"/>
      <c r="AA104" s="114"/>
      <c r="AB104" s="114"/>
      <c r="AC104" s="3"/>
      <c r="AD104" s="407"/>
    </row>
    <row r="105" spans="1:30" ht="30" x14ac:dyDescent="0.25">
      <c r="A105" s="114">
        <f>A104+1</f>
        <v>52</v>
      </c>
      <c r="B105" s="63" t="s">
        <v>213</v>
      </c>
      <c r="C105" s="39" t="s">
        <v>31</v>
      </c>
      <c r="D105" s="40">
        <v>2.7872599999999998</v>
      </c>
      <c r="E105" s="26"/>
      <c r="F105" s="41">
        <f t="shared" si="2"/>
        <v>2.79</v>
      </c>
      <c r="G105" s="45">
        <v>2.79</v>
      </c>
      <c r="H105" s="45"/>
      <c r="I105" s="45"/>
      <c r="J105" s="45"/>
      <c r="K105" s="45"/>
      <c r="L105" s="45"/>
      <c r="M105" s="45"/>
      <c r="N105" s="45"/>
      <c r="O105" s="45"/>
      <c r="P105" s="45"/>
      <c r="Q105" s="45"/>
      <c r="R105" s="45"/>
      <c r="S105" s="45"/>
      <c r="T105" s="45"/>
      <c r="U105" s="45"/>
      <c r="V105" s="43" t="s">
        <v>34</v>
      </c>
      <c r="W105" s="43" t="s">
        <v>214</v>
      </c>
      <c r="X105" s="114" t="s">
        <v>134</v>
      </c>
      <c r="Y105" s="114"/>
      <c r="Z105" s="114"/>
      <c r="AA105" s="114"/>
      <c r="AB105" s="114" t="s">
        <v>79</v>
      </c>
      <c r="AC105" s="3"/>
      <c r="AD105" s="407" t="s">
        <v>215</v>
      </c>
    </row>
    <row r="106" spans="1:30" ht="30" x14ac:dyDescent="0.25">
      <c r="A106" s="114">
        <f t="shared" si="3"/>
        <v>53</v>
      </c>
      <c r="B106" s="63" t="s">
        <v>216</v>
      </c>
      <c r="C106" s="39" t="s">
        <v>31</v>
      </c>
      <c r="D106" s="40">
        <v>0.13</v>
      </c>
      <c r="E106" s="26"/>
      <c r="F106" s="41">
        <f t="shared" si="2"/>
        <v>0.13</v>
      </c>
      <c r="G106" s="45"/>
      <c r="H106" s="45"/>
      <c r="I106" s="45"/>
      <c r="J106" s="45">
        <v>0.13</v>
      </c>
      <c r="K106" s="45"/>
      <c r="L106" s="45"/>
      <c r="M106" s="45"/>
      <c r="N106" s="45"/>
      <c r="O106" s="45"/>
      <c r="P106" s="45"/>
      <c r="Q106" s="45"/>
      <c r="R106" s="45"/>
      <c r="S106" s="45"/>
      <c r="T106" s="45"/>
      <c r="U106" s="45"/>
      <c r="V106" s="43" t="s">
        <v>9</v>
      </c>
      <c r="W106" s="43" t="s">
        <v>217</v>
      </c>
      <c r="X106" s="114" t="s">
        <v>134</v>
      </c>
      <c r="Y106" s="114"/>
      <c r="Z106" s="114"/>
      <c r="AA106" s="114"/>
      <c r="AB106" s="114" t="s">
        <v>79</v>
      </c>
      <c r="AC106" s="3"/>
      <c r="AD106" s="407"/>
    </row>
    <row r="107" spans="1:30" ht="30" x14ac:dyDescent="0.25">
      <c r="A107" s="114">
        <f t="shared" si="3"/>
        <v>54</v>
      </c>
      <c r="B107" s="63" t="s">
        <v>218</v>
      </c>
      <c r="C107" s="39" t="s">
        <v>31</v>
      </c>
      <c r="D107" s="40">
        <v>0.11700000000000001</v>
      </c>
      <c r="E107" s="26"/>
      <c r="F107" s="41">
        <f t="shared" si="2"/>
        <v>0.12</v>
      </c>
      <c r="G107" s="45">
        <v>0.12</v>
      </c>
      <c r="H107" s="45"/>
      <c r="I107" s="45"/>
      <c r="J107" s="45"/>
      <c r="K107" s="45"/>
      <c r="L107" s="45"/>
      <c r="M107" s="45"/>
      <c r="N107" s="45"/>
      <c r="O107" s="45"/>
      <c r="P107" s="45"/>
      <c r="Q107" s="45"/>
      <c r="R107" s="45"/>
      <c r="S107" s="45"/>
      <c r="T107" s="45"/>
      <c r="U107" s="45"/>
      <c r="V107" s="43" t="s">
        <v>10</v>
      </c>
      <c r="W107" s="43" t="s">
        <v>219</v>
      </c>
      <c r="X107" s="114" t="s">
        <v>134</v>
      </c>
      <c r="Y107" s="114"/>
      <c r="Z107" s="114"/>
      <c r="AA107" s="114"/>
      <c r="AB107" s="114" t="s">
        <v>79</v>
      </c>
      <c r="AC107" s="3"/>
      <c r="AD107" s="407"/>
    </row>
    <row r="108" spans="1:30" ht="30" x14ac:dyDescent="0.25">
      <c r="A108" s="114">
        <f t="shared" si="3"/>
        <v>55</v>
      </c>
      <c r="B108" s="63" t="s">
        <v>220</v>
      </c>
      <c r="C108" s="39" t="s">
        <v>31</v>
      </c>
      <c r="D108" s="40">
        <v>1.0809</v>
      </c>
      <c r="E108" s="26"/>
      <c r="F108" s="41">
        <f t="shared" si="2"/>
        <v>1.08</v>
      </c>
      <c r="G108" s="45">
        <v>1.08</v>
      </c>
      <c r="H108" s="45"/>
      <c r="I108" s="45"/>
      <c r="J108" s="45"/>
      <c r="K108" s="45"/>
      <c r="L108" s="45"/>
      <c r="M108" s="45"/>
      <c r="N108" s="45"/>
      <c r="O108" s="45"/>
      <c r="P108" s="45"/>
      <c r="Q108" s="45"/>
      <c r="R108" s="45"/>
      <c r="S108" s="45"/>
      <c r="T108" s="45"/>
      <c r="U108" s="45"/>
      <c r="V108" s="43" t="s">
        <v>10</v>
      </c>
      <c r="W108" s="43" t="s">
        <v>221</v>
      </c>
      <c r="X108" s="114" t="s">
        <v>134</v>
      </c>
      <c r="Y108" s="114"/>
      <c r="Z108" s="114"/>
      <c r="AA108" s="114"/>
      <c r="AB108" s="114" t="s">
        <v>79</v>
      </c>
      <c r="AC108" s="3"/>
      <c r="AD108" s="407"/>
    </row>
    <row r="109" spans="1:30" ht="30" x14ac:dyDescent="0.25">
      <c r="A109" s="114">
        <f t="shared" si="3"/>
        <v>56</v>
      </c>
      <c r="B109" s="63" t="s">
        <v>222</v>
      </c>
      <c r="C109" s="39" t="s">
        <v>31</v>
      </c>
      <c r="D109" s="40">
        <v>0.5605</v>
      </c>
      <c r="E109" s="26"/>
      <c r="F109" s="41">
        <f t="shared" si="2"/>
        <v>0.56000000000000005</v>
      </c>
      <c r="G109" s="45">
        <v>0.56000000000000005</v>
      </c>
      <c r="H109" s="45"/>
      <c r="I109" s="45"/>
      <c r="J109" s="45"/>
      <c r="K109" s="45"/>
      <c r="L109" s="45"/>
      <c r="M109" s="45"/>
      <c r="N109" s="45"/>
      <c r="O109" s="45"/>
      <c r="P109" s="45"/>
      <c r="Q109" s="45"/>
      <c r="R109" s="45"/>
      <c r="S109" s="45"/>
      <c r="T109" s="45"/>
      <c r="U109" s="45"/>
      <c r="V109" s="43" t="s">
        <v>10</v>
      </c>
      <c r="W109" s="43" t="s">
        <v>223</v>
      </c>
      <c r="X109" s="114" t="s">
        <v>134</v>
      </c>
      <c r="Y109" s="114"/>
      <c r="Z109" s="114"/>
      <c r="AA109" s="114"/>
      <c r="AB109" s="114" t="s">
        <v>79</v>
      </c>
      <c r="AC109" s="3"/>
      <c r="AD109" s="407"/>
    </row>
    <row r="110" spans="1:30" ht="30" x14ac:dyDescent="0.25">
      <c r="A110" s="114">
        <f t="shared" si="3"/>
        <v>57</v>
      </c>
      <c r="B110" s="63" t="s">
        <v>224</v>
      </c>
      <c r="C110" s="39" t="s">
        <v>31</v>
      </c>
      <c r="D110" s="40">
        <v>0.27929999999999999</v>
      </c>
      <c r="E110" s="26"/>
      <c r="F110" s="41">
        <f t="shared" si="2"/>
        <v>0.28000000000000003</v>
      </c>
      <c r="G110" s="45">
        <v>0.28000000000000003</v>
      </c>
      <c r="H110" s="45"/>
      <c r="I110" s="45"/>
      <c r="J110" s="45"/>
      <c r="K110" s="45"/>
      <c r="L110" s="45"/>
      <c r="M110" s="45"/>
      <c r="N110" s="45"/>
      <c r="O110" s="45"/>
      <c r="P110" s="45"/>
      <c r="Q110" s="45"/>
      <c r="R110" s="45"/>
      <c r="S110" s="45"/>
      <c r="T110" s="45"/>
      <c r="U110" s="45"/>
      <c r="V110" s="43" t="s">
        <v>10</v>
      </c>
      <c r="W110" s="43" t="s">
        <v>225</v>
      </c>
      <c r="X110" s="114" t="s">
        <v>134</v>
      </c>
      <c r="Y110" s="114"/>
      <c r="Z110" s="114"/>
      <c r="AA110" s="114"/>
      <c r="AB110" s="114" t="s">
        <v>79</v>
      </c>
      <c r="AC110" s="3"/>
      <c r="AD110" s="407"/>
    </row>
    <row r="111" spans="1:30" ht="30" x14ac:dyDescent="0.25">
      <c r="A111" s="114">
        <f t="shared" si="3"/>
        <v>58</v>
      </c>
      <c r="B111" s="63" t="s">
        <v>226</v>
      </c>
      <c r="C111" s="39" t="s">
        <v>31</v>
      </c>
      <c r="D111" s="40">
        <v>1.2295</v>
      </c>
      <c r="E111" s="26"/>
      <c r="F111" s="41">
        <f t="shared" si="2"/>
        <v>1.23</v>
      </c>
      <c r="G111" s="45">
        <v>1.23</v>
      </c>
      <c r="H111" s="45"/>
      <c r="I111" s="45"/>
      <c r="J111" s="45"/>
      <c r="K111" s="45"/>
      <c r="L111" s="45"/>
      <c r="M111" s="45"/>
      <c r="N111" s="45"/>
      <c r="O111" s="45"/>
      <c r="P111" s="45"/>
      <c r="Q111" s="45"/>
      <c r="R111" s="45"/>
      <c r="S111" s="45"/>
      <c r="T111" s="45"/>
      <c r="U111" s="45"/>
      <c r="V111" s="43" t="s">
        <v>11</v>
      </c>
      <c r="W111" s="43" t="s">
        <v>227</v>
      </c>
      <c r="X111" s="114" t="s">
        <v>134</v>
      </c>
      <c r="Y111" s="114"/>
      <c r="Z111" s="114"/>
      <c r="AA111" s="114"/>
      <c r="AB111" s="114" t="s">
        <v>79</v>
      </c>
      <c r="AC111" s="3"/>
      <c r="AD111" s="407"/>
    </row>
    <row r="112" spans="1:30" ht="30" x14ac:dyDescent="0.25">
      <c r="A112" s="114">
        <f t="shared" si="3"/>
        <v>59</v>
      </c>
      <c r="B112" s="63" t="s">
        <v>228</v>
      </c>
      <c r="C112" s="39" t="s">
        <v>31</v>
      </c>
      <c r="D112" s="40">
        <v>0.03</v>
      </c>
      <c r="E112" s="26"/>
      <c r="F112" s="41">
        <f t="shared" si="2"/>
        <v>0.03</v>
      </c>
      <c r="G112" s="45"/>
      <c r="H112" s="45"/>
      <c r="I112" s="45"/>
      <c r="J112" s="45">
        <v>0.03</v>
      </c>
      <c r="K112" s="45"/>
      <c r="L112" s="45"/>
      <c r="M112" s="45"/>
      <c r="N112" s="45"/>
      <c r="O112" s="45"/>
      <c r="P112" s="45"/>
      <c r="Q112" s="45"/>
      <c r="R112" s="45"/>
      <c r="S112" s="45"/>
      <c r="T112" s="45"/>
      <c r="U112" s="45"/>
      <c r="V112" s="43" t="s">
        <v>9</v>
      </c>
      <c r="W112" s="43" t="s">
        <v>229</v>
      </c>
      <c r="X112" s="114" t="s">
        <v>134</v>
      </c>
      <c r="Y112" s="114"/>
      <c r="Z112" s="114"/>
      <c r="AA112" s="114"/>
      <c r="AB112" s="114" t="s">
        <v>79</v>
      </c>
      <c r="AC112" s="3"/>
      <c r="AD112" s="407"/>
    </row>
    <row r="113" spans="1:30" ht="45" x14ac:dyDescent="0.25">
      <c r="A113" s="114">
        <f t="shared" si="3"/>
        <v>60</v>
      </c>
      <c r="B113" s="63" t="s">
        <v>230</v>
      </c>
      <c r="C113" s="39" t="s">
        <v>31</v>
      </c>
      <c r="D113" s="40">
        <v>1.4055</v>
      </c>
      <c r="E113" s="26"/>
      <c r="F113" s="41">
        <f t="shared" si="2"/>
        <v>1.41</v>
      </c>
      <c r="G113" s="45">
        <v>1.41</v>
      </c>
      <c r="H113" s="45"/>
      <c r="I113" s="45"/>
      <c r="J113" s="45"/>
      <c r="K113" s="45"/>
      <c r="L113" s="45"/>
      <c r="M113" s="45"/>
      <c r="N113" s="45"/>
      <c r="O113" s="45"/>
      <c r="P113" s="45"/>
      <c r="Q113" s="45"/>
      <c r="R113" s="45"/>
      <c r="S113" s="45"/>
      <c r="T113" s="45"/>
      <c r="U113" s="45"/>
      <c r="V113" s="43" t="s">
        <v>9</v>
      </c>
      <c r="W113" s="43" t="s">
        <v>231</v>
      </c>
      <c r="X113" s="114" t="s">
        <v>134</v>
      </c>
      <c r="Y113" s="114"/>
      <c r="Z113" s="114"/>
      <c r="AA113" s="114"/>
      <c r="AB113" s="114" t="s">
        <v>79</v>
      </c>
      <c r="AC113" s="3" t="s">
        <v>232</v>
      </c>
      <c r="AD113" s="407"/>
    </row>
    <row r="114" spans="1:30" ht="45" x14ac:dyDescent="0.25">
      <c r="A114" s="114">
        <f t="shared" si="3"/>
        <v>61</v>
      </c>
      <c r="B114" s="63" t="s">
        <v>233</v>
      </c>
      <c r="C114" s="39" t="s">
        <v>31</v>
      </c>
      <c r="D114" s="40">
        <v>0.92630000000000001</v>
      </c>
      <c r="E114" s="26"/>
      <c r="F114" s="41">
        <f t="shared" si="2"/>
        <v>0.93</v>
      </c>
      <c r="G114" s="45">
        <v>0.93</v>
      </c>
      <c r="H114" s="45"/>
      <c r="I114" s="45"/>
      <c r="J114" s="45"/>
      <c r="K114" s="45"/>
      <c r="L114" s="45"/>
      <c r="M114" s="45"/>
      <c r="N114" s="45"/>
      <c r="O114" s="45"/>
      <c r="P114" s="45"/>
      <c r="Q114" s="45"/>
      <c r="R114" s="45"/>
      <c r="S114" s="45"/>
      <c r="T114" s="45"/>
      <c r="U114" s="45"/>
      <c r="V114" s="43" t="s">
        <v>12</v>
      </c>
      <c r="W114" s="43" t="s">
        <v>234</v>
      </c>
      <c r="X114" s="114" t="s">
        <v>134</v>
      </c>
      <c r="Y114" s="114"/>
      <c r="Z114" s="114"/>
      <c r="AA114" s="114"/>
      <c r="AB114" s="114" t="s">
        <v>79</v>
      </c>
      <c r="AC114" s="3" t="s">
        <v>232</v>
      </c>
      <c r="AD114" s="407"/>
    </row>
    <row r="115" spans="1:30" ht="28.5" hidden="1" x14ac:dyDescent="0.25">
      <c r="A115" s="34" t="s">
        <v>235</v>
      </c>
      <c r="B115" s="35" t="s">
        <v>236</v>
      </c>
      <c r="C115" s="54"/>
      <c r="D115" s="65"/>
      <c r="E115" s="65"/>
      <c r="F115" s="26"/>
      <c r="G115" s="66"/>
      <c r="H115" s="66"/>
      <c r="I115" s="66"/>
      <c r="J115" s="66"/>
      <c r="K115" s="66"/>
      <c r="L115" s="66"/>
      <c r="M115" s="66"/>
      <c r="N115" s="66"/>
      <c r="O115" s="66"/>
      <c r="P115" s="66"/>
      <c r="Q115" s="66"/>
      <c r="R115" s="66"/>
      <c r="S115" s="66"/>
      <c r="T115" s="66"/>
      <c r="U115" s="66"/>
      <c r="V115" s="25"/>
      <c r="W115" s="67">
        <f>SUM(W123:W125)</f>
        <v>0</v>
      </c>
      <c r="X115" s="67"/>
      <c r="Y115" s="114"/>
      <c r="Z115" s="114"/>
      <c r="AA115" s="68"/>
      <c r="AB115" s="114"/>
      <c r="AC115" s="3"/>
      <c r="AD115" s="3"/>
    </row>
    <row r="116" spans="1:30" ht="28.5" hidden="1" x14ac:dyDescent="0.25">
      <c r="A116" s="114"/>
      <c r="B116" s="35" t="s">
        <v>237</v>
      </c>
      <c r="C116" s="54"/>
      <c r="D116" s="59"/>
      <c r="E116" s="59"/>
      <c r="F116" s="26"/>
      <c r="G116" s="60"/>
      <c r="H116" s="60"/>
      <c r="I116" s="60"/>
      <c r="J116" s="60"/>
      <c r="K116" s="60"/>
      <c r="L116" s="60"/>
      <c r="M116" s="60"/>
      <c r="N116" s="60"/>
      <c r="O116" s="60"/>
      <c r="P116" s="60"/>
      <c r="Q116" s="60"/>
      <c r="R116" s="60"/>
      <c r="S116" s="60"/>
      <c r="T116" s="60"/>
      <c r="U116" s="60"/>
      <c r="V116" s="34"/>
      <c r="W116" s="69"/>
      <c r="X116" s="69"/>
      <c r="Y116" s="114"/>
      <c r="Z116" s="114"/>
      <c r="AA116" s="70"/>
      <c r="AB116" s="114"/>
      <c r="AC116" s="3"/>
      <c r="AD116" s="3"/>
    </row>
    <row r="117" spans="1:30" ht="30" x14ac:dyDescent="0.25">
      <c r="A117" s="114">
        <f>A114+1</f>
        <v>62</v>
      </c>
      <c r="B117" s="47" t="s">
        <v>238</v>
      </c>
      <c r="C117" s="113" t="s">
        <v>25</v>
      </c>
      <c r="D117" s="40">
        <v>0.45</v>
      </c>
      <c r="E117" s="40"/>
      <c r="F117" s="41">
        <f t="shared" ref="F117:F127" si="4">SUM(G117:U117)</f>
        <v>0.45</v>
      </c>
      <c r="G117" s="42">
        <v>0.4</v>
      </c>
      <c r="H117" s="42"/>
      <c r="I117" s="42">
        <v>0.05</v>
      </c>
      <c r="J117" s="42"/>
      <c r="K117" s="42"/>
      <c r="L117" s="42"/>
      <c r="M117" s="42"/>
      <c r="N117" s="42"/>
      <c r="O117" s="42"/>
      <c r="P117" s="42"/>
      <c r="Q117" s="42"/>
      <c r="R117" s="42"/>
      <c r="S117" s="42"/>
      <c r="T117" s="42"/>
      <c r="U117" s="42"/>
      <c r="V117" s="43" t="s">
        <v>10</v>
      </c>
      <c r="W117" s="43"/>
      <c r="X117" s="114" t="s">
        <v>78</v>
      </c>
      <c r="Y117" s="114"/>
      <c r="Z117" s="114"/>
      <c r="AA117" s="114"/>
      <c r="AB117" s="114" t="s">
        <v>79</v>
      </c>
      <c r="AC117" s="3"/>
      <c r="AD117" s="3"/>
    </row>
    <row r="118" spans="1:30" ht="30" x14ac:dyDescent="0.25">
      <c r="A118" s="114">
        <f t="shared" ref="A118:A127" si="5">A117+1</f>
        <v>63</v>
      </c>
      <c r="B118" s="47" t="s">
        <v>239</v>
      </c>
      <c r="C118" s="113" t="s">
        <v>25</v>
      </c>
      <c r="D118" s="40">
        <v>0.3</v>
      </c>
      <c r="E118" s="40"/>
      <c r="F118" s="41">
        <f t="shared" si="4"/>
        <v>0.3</v>
      </c>
      <c r="G118" s="42">
        <v>0.3</v>
      </c>
      <c r="H118" s="42"/>
      <c r="I118" s="42"/>
      <c r="J118" s="42"/>
      <c r="K118" s="42"/>
      <c r="L118" s="42"/>
      <c r="M118" s="42"/>
      <c r="N118" s="42"/>
      <c r="O118" s="42"/>
      <c r="P118" s="42"/>
      <c r="Q118" s="42"/>
      <c r="R118" s="42"/>
      <c r="S118" s="42"/>
      <c r="T118" s="42"/>
      <c r="U118" s="42"/>
      <c r="V118" s="43" t="s">
        <v>8</v>
      </c>
      <c r="W118" s="43"/>
      <c r="X118" s="114" t="s">
        <v>78</v>
      </c>
      <c r="Y118" s="114"/>
      <c r="Z118" s="114"/>
      <c r="AA118" s="114"/>
      <c r="AB118" s="114" t="s">
        <v>79</v>
      </c>
      <c r="AC118" s="3"/>
      <c r="AD118" s="3"/>
    </row>
    <row r="119" spans="1:30" ht="30" x14ac:dyDescent="0.25">
      <c r="A119" s="114">
        <f t="shared" si="5"/>
        <v>64</v>
      </c>
      <c r="B119" s="47" t="s">
        <v>240</v>
      </c>
      <c r="C119" s="113" t="s">
        <v>25</v>
      </c>
      <c r="D119" s="40">
        <v>0.1</v>
      </c>
      <c r="E119" s="40"/>
      <c r="F119" s="41">
        <f t="shared" si="4"/>
        <v>0.1</v>
      </c>
      <c r="G119" s="42">
        <v>0.03</v>
      </c>
      <c r="H119" s="42"/>
      <c r="I119" s="42">
        <v>0.03</v>
      </c>
      <c r="J119" s="42">
        <v>0.04</v>
      </c>
      <c r="K119" s="42"/>
      <c r="L119" s="42"/>
      <c r="M119" s="42"/>
      <c r="N119" s="42"/>
      <c r="O119" s="42"/>
      <c r="P119" s="42"/>
      <c r="Q119" s="42"/>
      <c r="R119" s="42"/>
      <c r="S119" s="42"/>
      <c r="T119" s="42"/>
      <c r="U119" s="42"/>
      <c r="V119" s="43" t="s">
        <v>7</v>
      </c>
      <c r="W119" s="43"/>
      <c r="X119" s="114" t="s">
        <v>78</v>
      </c>
      <c r="Y119" s="114"/>
      <c r="Z119" s="114"/>
      <c r="AA119" s="68"/>
      <c r="AB119" s="114" t="s">
        <v>79</v>
      </c>
      <c r="AC119" s="3"/>
      <c r="AD119" s="3"/>
    </row>
    <row r="120" spans="1:30" ht="30" x14ac:dyDescent="0.25">
      <c r="A120" s="114">
        <f t="shared" si="5"/>
        <v>65</v>
      </c>
      <c r="B120" s="116" t="s">
        <v>241</v>
      </c>
      <c r="C120" s="113" t="s">
        <v>25</v>
      </c>
      <c r="D120" s="40">
        <v>0.1</v>
      </c>
      <c r="E120" s="40"/>
      <c r="F120" s="41">
        <f t="shared" si="4"/>
        <v>0.1</v>
      </c>
      <c r="G120" s="42">
        <v>0.03</v>
      </c>
      <c r="H120" s="42"/>
      <c r="I120" s="42">
        <v>0.03</v>
      </c>
      <c r="J120" s="42">
        <v>0.04</v>
      </c>
      <c r="K120" s="42"/>
      <c r="L120" s="42"/>
      <c r="M120" s="42"/>
      <c r="N120" s="42"/>
      <c r="O120" s="42"/>
      <c r="P120" s="42"/>
      <c r="Q120" s="42"/>
      <c r="R120" s="42"/>
      <c r="S120" s="42"/>
      <c r="T120" s="42"/>
      <c r="U120" s="42"/>
      <c r="V120" s="43" t="s">
        <v>5</v>
      </c>
      <c r="W120" s="43"/>
      <c r="X120" s="114" t="s">
        <v>78</v>
      </c>
      <c r="Y120" s="114"/>
      <c r="Z120" s="114"/>
      <c r="AA120" s="114"/>
      <c r="AB120" s="114" t="s">
        <v>79</v>
      </c>
      <c r="AC120" s="3"/>
      <c r="AD120" s="3"/>
    </row>
    <row r="121" spans="1:30" ht="30" x14ac:dyDescent="0.25">
      <c r="A121" s="114">
        <f t="shared" si="5"/>
        <v>66</v>
      </c>
      <c r="B121" s="116" t="s">
        <v>242</v>
      </c>
      <c r="C121" s="113" t="s">
        <v>25</v>
      </c>
      <c r="D121" s="40">
        <v>0.1</v>
      </c>
      <c r="E121" s="40"/>
      <c r="F121" s="41">
        <f t="shared" si="4"/>
        <v>0.1</v>
      </c>
      <c r="G121" s="42">
        <v>0.03</v>
      </c>
      <c r="H121" s="42"/>
      <c r="I121" s="42">
        <v>0.03</v>
      </c>
      <c r="J121" s="42">
        <v>0.04</v>
      </c>
      <c r="K121" s="42"/>
      <c r="L121" s="42"/>
      <c r="M121" s="42"/>
      <c r="N121" s="42"/>
      <c r="O121" s="42"/>
      <c r="P121" s="42"/>
      <c r="Q121" s="42"/>
      <c r="R121" s="42"/>
      <c r="S121" s="42"/>
      <c r="T121" s="42"/>
      <c r="U121" s="42"/>
      <c r="V121" s="43" t="s">
        <v>12</v>
      </c>
      <c r="W121" s="43"/>
      <c r="X121" s="114" t="s">
        <v>78</v>
      </c>
      <c r="Y121" s="114"/>
      <c r="Z121" s="114"/>
      <c r="AA121" s="114"/>
      <c r="AB121" s="114" t="s">
        <v>79</v>
      </c>
      <c r="AC121" s="3"/>
      <c r="AD121" s="3"/>
    </row>
    <row r="122" spans="1:30" ht="30" x14ac:dyDescent="0.25">
      <c r="A122" s="114">
        <f t="shared" si="5"/>
        <v>67</v>
      </c>
      <c r="B122" s="116" t="s">
        <v>243</v>
      </c>
      <c r="C122" s="113" t="s">
        <v>25</v>
      </c>
      <c r="D122" s="40">
        <v>0.1</v>
      </c>
      <c r="E122" s="40"/>
      <c r="F122" s="41">
        <f t="shared" si="4"/>
        <v>0.1</v>
      </c>
      <c r="G122" s="42">
        <v>0.03</v>
      </c>
      <c r="H122" s="42"/>
      <c r="I122" s="42">
        <v>0.03</v>
      </c>
      <c r="J122" s="42">
        <v>0.04</v>
      </c>
      <c r="K122" s="42"/>
      <c r="L122" s="42"/>
      <c r="M122" s="42"/>
      <c r="N122" s="42"/>
      <c r="O122" s="42"/>
      <c r="P122" s="42"/>
      <c r="Q122" s="42"/>
      <c r="R122" s="42"/>
      <c r="S122" s="42"/>
      <c r="T122" s="42"/>
      <c r="U122" s="42"/>
      <c r="V122" s="43" t="s">
        <v>9</v>
      </c>
      <c r="W122" s="43"/>
      <c r="X122" s="114" t="s">
        <v>78</v>
      </c>
      <c r="Y122" s="114"/>
      <c r="Z122" s="114"/>
      <c r="AA122" s="114"/>
      <c r="AB122" s="114" t="s">
        <v>79</v>
      </c>
      <c r="AC122" s="3"/>
      <c r="AD122" s="3"/>
    </row>
    <row r="123" spans="1:30" ht="30" x14ac:dyDescent="0.25">
      <c r="A123" s="114">
        <f t="shared" si="5"/>
        <v>68</v>
      </c>
      <c r="B123" s="47" t="s">
        <v>244</v>
      </c>
      <c r="C123" s="113" t="s">
        <v>25</v>
      </c>
      <c r="D123" s="40">
        <v>0.3</v>
      </c>
      <c r="E123" s="40"/>
      <c r="F123" s="41">
        <f t="shared" si="4"/>
        <v>0.3</v>
      </c>
      <c r="G123" s="42"/>
      <c r="H123" s="42"/>
      <c r="I123" s="42">
        <v>0.3</v>
      </c>
      <c r="J123" s="42"/>
      <c r="K123" s="42"/>
      <c r="L123" s="42"/>
      <c r="M123" s="42"/>
      <c r="N123" s="42"/>
      <c r="O123" s="42"/>
      <c r="P123" s="42"/>
      <c r="Q123" s="42"/>
      <c r="R123" s="42"/>
      <c r="S123" s="42"/>
      <c r="T123" s="42"/>
      <c r="U123" s="42"/>
      <c r="V123" s="43" t="s">
        <v>11</v>
      </c>
      <c r="W123" s="43"/>
      <c r="X123" s="114" t="s">
        <v>78</v>
      </c>
      <c r="Y123" s="114"/>
      <c r="Z123" s="114"/>
      <c r="AA123" s="114"/>
      <c r="AB123" s="114" t="s">
        <v>79</v>
      </c>
      <c r="AC123" s="3"/>
      <c r="AD123" s="3"/>
    </row>
    <row r="124" spans="1:30" ht="30" x14ac:dyDescent="0.25">
      <c r="A124" s="114">
        <f t="shared" si="5"/>
        <v>69</v>
      </c>
      <c r="B124" s="116" t="s">
        <v>245</v>
      </c>
      <c r="C124" s="113" t="s">
        <v>25</v>
      </c>
      <c r="D124" s="40">
        <v>0.1</v>
      </c>
      <c r="E124" s="40"/>
      <c r="F124" s="41">
        <f t="shared" si="4"/>
        <v>0.1</v>
      </c>
      <c r="G124" s="42">
        <v>0.03</v>
      </c>
      <c r="H124" s="42"/>
      <c r="I124" s="42">
        <v>0.03</v>
      </c>
      <c r="J124" s="42">
        <v>0.04</v>
      </c>
      <c r="K124" s="42"/>
      <c r="L124" s="42"/>
      <c r="M124" s="42"/>
      <c r="N124" s="42"/>
      <c r="O124" s="42"/>
      <c r="P124" s="42"/>
      <c r="Q124" s="42"/>
      <c r="R124" s="42"/>
      <c r="S124" s="42"/>
      <c r="T124" s="42"/>
      <c r="U124" s="42"/>
      <c r="V124" s="43" t="s">
        <v>13</v>
      </c>
      <c r="W124" s="43"/>
      <c r="X124" s="114" t="s">
        <v>78</v>
      </c>
      <c r="Y124" s="114"/>
      <c r="Z124" s="114"/>
      <c r="AA124" s="114"/>
      <c r="AB124" s="114" t="s">
        <v>79</v>
      </c>
      <c r="AC124" s="3"/>
      <c r="AD124" s="3"/>
    </row>
    <row r="125" spans="1:30" ht="30" x14ac:dyDescent="0.25">
      <c r="A125" s="114">
        <f t="shared" si="5"/>
        <v>70</v>
      </c>
      <c r="B125" s="116" t="s">
        <v>26</v>
      </c>
      <c r="C125" s="113" t="s">
        <v>27</v>
      </c>
      <c r="D125" s="40">
        <f>E125+F125</f>
        <v>0.9</v>
      </c>
      <c r="E125" s="40"/>
      <c r="F125" s="41">
        <f t="shared" si="4"/>
        <v>0.9</v>
      </c>
      <c r="G125" s="42">
        <v>0.6</v>
      </c>
      <c r="H125" s="42"/>
      <c r="I125" s="42">
        <v>0.2</v>
      </c>
      <c r="J125" s="42">
        <v>0.1</v>
      </c>
      <c r="K125" s="42"/>
      <c r="L125" s="42"/>
      <c r="M125" s="42"/>
      <c r="N125" s="42"/>
      <c r="O125" s="42"/>
      <c r="P125" s="42"/>
      <c r="Q125" s="42"/>
      <c r="R125" s="42"/>
      <c r="S125" s="42"/>
      <c r="T125" s="42"/>
      <c r="U125" s="42"/>
      <c r="V125" s="43" t="s">
        <v>6</v>
      </c>
      <c r="W125" s="43"/>
      <c r="X125" s="114" t="s">
        <v>78</v>
      </c>
      <c r="Y125" s="114"/>
      <c r="Z125" s="114"/>
      <c r="AA125" s="114"/>
      <c r="AB125" s="114" t="s">
        <v>79</v>
      </c>
      <c r="AC125" s="3"/>
      <c r="AD125" s="3"/>
    </row>
    <row r="126" spans="1:30" ht="30" x14ac:dyDescent="0.25">
      <c r="A126" s="114">
        <f t="shared" si="5"/>
        <v>71</v>
      </c>
      <c r="B126" s="46" t="s">
        <v>246</v>
      </c>
      <c r="C126" s="114" t="s">
        <v>14</v>
      </c>
      <c r="D126" s="40">
        <v>0.05</v>
      </c>
      <c r="E126" s="40"/>
      <c r="F126" s="41">
        <f t="shared" si="4"/>
        <v>0.05</v>
      </c>
      <c r="G126" s="113"/>
      <c r="H126" s="113"/>
      <c r="I126" s="113"/>
      <c r="J126" s="113"/>
      <c r="K126" s="113"/>
      <c r="L126" s="113"/>
      <c r="M126" s="113">
        <v>0.05</v>
      </c>
      <c r="N126" s="113"/>
      <c r="O126" s="113"/>
      <c r="P126" s="113"/>
      <c r="Q126" s="113"/>
      <c r="R126" s="113"/>
      <c r="S126" s="113"/>
      <c r="T126" s="113"/>
      <c r="U126" s="113"/>
      <c r="V126" s="43" t="s">
        <v>10</v>
      </c>
      <c r="W126" s="68" t="s">
        <v>247</v>
      </c>
      <c r="X126" s="114" t="s">
        <v>248</v>
      </c>
      <c r="Y126" s="114"/>
      <c r="Z126" s="114"/>
      <c r="AA126" s="114"/>
      <c r="AB126" s="114" t="s">
        <v>79</v>
      </c>
      <c r="AC126" s="3"/>
      <c r="AD126" s="3"/>
    </row>
    <row r="127" spans="1:30" ht="30" x14ac:dyDescent="0.25">
      <c r="A127" s="114">
        <f t="shared" si="5"/>
        <v>72</v>
      </c>
      <c r="B127" s="46" t="s">
        <v>249</v>
      </c>
      <c r="C127" s="114" t="s">
        <v>14</v>
      </c>
      <c r="D127" s="40">
        <v>0.09</v>
      </c>
      <c r="E127" s="40"/>
      <c r="F127" s="41">
        <f t="shared" si="4"/>
        <v>0.09</v>
      </c>
      <c r="G127" s="113"/>
      <c r="H127" s="113"/>
      <c r="I127" s="113">
        <v>0.09</v>
      </c>
      <c r="J127" s="113"/>
      <c r="K127" s="113"/>
      <c r="L127" s="113"/>
      <c r="M127" s="113"/>
      <c r="N127" s="113"/>
      <c r="O127" s="113"/>
      <c r="P127" s="113"/>
      <c r="Q127" s="113"/>
      <c r="R127" s="113"/>
      <c r="S127" s="113"/>
      <c r="T127" s="113"/>
      <c r="U127" s="113"/>
      <c r="V127" s="114" t="s">
        <v>12</v>
      </c>
      <c r="W127" s="68" t="s">
        <v>250</v>
      </c>
      <c r="X127" s="114" t="s">
        <v>248</v>
      </c>
      <c r="Y127" s="114"/>
      <c r="Z127" s="114"/>
      <c r="AA127" s="114"/>
      <c r="AB127" s="114" t="s">
        <v>79</v>
      </c>
      <c r="AC127" s="3"/>
      <c r="AD127" s="3"/>
    </row>
    <row r="128" spans="1:30" hidden="1" x14ac:dyDescent="0.25">
      <c r="A128" s="62"/>
      <c r="B128" s="35" t="s">
        <v>251</v>
      </c>
      <c r="C128" s="114"/>
      <c r="D128" s="40"/>
      <c r="E128" s="40"/>
      <c r="F128" s="40"/>
      <c r="G128" s="113"/>
      <c r="H128" s="113"/>
      <c r="I128" s="113"/>
      <c r="J128" s="113"/>
      <c r="K128" s="113"/>
      <c r="L128" s="113"/>
      <c r="M128" s="113"/>
      <c r="N128" s="113"/>
      <c r="O128" s="113"/>
      <c r="P128" s="113"/>
      <c r="Q128" s="113"/>
      <c r="R128" s="113"/>
      <c r="S128" s="113"/>
      <c r="T128" s="113"/>
      <c r="U128" s="113"/>
      <c r="V128" s="114"/>
      <c r="W128" s="68"/>
      <c r="X128" s="114"/>
      <c r="Y128" s="114"/>
      <c r="Z128" s="114"/>
      <c r="AA128" s="114"/>
      <c r="AB128" s="114"/>
      <c r="AC128" s="3"/>
      <c r="AD128" s="3"/>
    </row>
    <row r="129" spans="1:30" x14ac:dyDescent="0.25">
      <c r="A129" s="114">
        <f>A127+1</f>
        <v>73</v>
      </c>
      <c r="B129" s="63" t="s">
        <v>252</v>
      </c>
      <c r="C129" s="39" t="s">
        <v>27</v>
      </c>
      <c r="D129" s="40">
        <v>0.02</v>
      </c>
      <c r="E129" s="26"/>
      <c r="F129" s="41">
        <f t="shared" ref="F129:F139" si="6">SUM(G129:U129)</f>
        <v>0.02</v>
      </c>
      <c r="G129" s="45">
        <v>0.02</v>
      </c>
      <c r="H129" s="45"/>
      <c r="I129" s="45"/>
      <c r="J129" s="45"/>
      <c r="K129" s="45"/>
      <c r="L129" s="45"/>
      <c r="M129" s="45"/>
      <c r="N129" s="45"/>
      <c r="O129" s="45"/>
      <c r="P129" s="45"/>
      <c r="Q129" s="45"/>
      <c r="R129" s="45"/>
      <c r="S129" s="45"/>
      <c r="T129" s="45"/>
      <c r="U129" s="45"/>
      <c r="V129" s="43" t="s">
        <v>6</v>
      </c>
      <c r="W129" s="43" t="s">
        <v>253</v>
      </c>
      <c r="X129" s="114" t="s">
        <v>134</v>
      </c>
      <c r="Y129" s="114"/>
      <c r="Z129" s="114"/>
      <c r="AA129" s="114"/>
      <c r="AB129" s="114" t="s">
        <v>79</v>
      </c>
      <c r="AC129" s="3"/>
      <c r="AD129" s="407" t="s">
        <v>254</v>
      </c>
    </row>
    <row r="130" spans="1:30" x14ac:dyDescent="0.25">
      <c r="A130" s="114">
        <f t="shared" ref="A130:A138" si="7">A129+1</f>
        <v>74</v>
      </c>
      <c r="B130" s="63" t="s">
        <v>255</v>
      </c>
      <c r="C130" s="39" t="s">
        <v>27</v>
      </c>
      <c r="D130" s="40">
        <v>0.02</v>
      </c>
      <c r="E130" s="26"/>
      <c r="F130" s="41">
        <v>0.02</v>
      </c>
      <c r="G130" s="45"/>
      <c r="H130" s="45"/>
      <c r="I130" s="45">
        <v>0.02</v>
      </c>
      <c r="J130" s="71"/>
      <c r="K130" s="71"/>
      <c r="L130" s="71"/>
      <c r="M130" s="71"/>
      <c r="N130" s="71"/>
      <c r="O130" s="71"/>
      <c r="P130" s="71"/>
      <c r="Q130" s="45"/>
      <c r="R130" s="45"/>
      <c r="S130" s="45"/>
      <c r="T130" s="45"/>
      <c r="U130" s="45"/>
      <c r="V130" s="43" t="s">
        <v>6</v>
      </c>
      <c r="W130" s="43" t="s">
        <v>256</v>
      </c>
      <c r="X130" s="114" t="s">
        <v>134</v>
      </c>
      <c r="Y130" s="114"/>
      <c r="Z130" s="114"/>
      <c r="AA130" s="114"/>
      <c r="AB130" s="114" t="s">
        <v>79</v>
      </c>
      <c r="AC130" s="3"/>
      <c r="AD130" s="407"/>
    </row>
    <row r="131" spans="1:30" x14ac:dyDescent="0.25">
      <c r="A131" s="114">
        <f>A130+1</f>
        <v>75</v>
      </c>
      <c r="B131" s="63" t="s">
        <v>257</v>
      </c>
      <c r="C131" s="39" t="s">
        <v>27</v>
      </c>
      <c r="D131" s="40">
        <v>0.02</v>
      </c>
      <c r="E131" s="26"/>
      <c r="F131" s="41">
        <f t="shared" si="6"/>
        <v>0.02</v>
      </c>
      <c r="G131" s="45"/>
      <c r="H131" s="45"/>
      <c r="I131" s="45">
        <v>0.02</v>
      </c>
      <c r="J131" s="45"/>
      <c r="K131" s="45"/>
      <c r="L131" s="45"/>
      <c r="M131" s="45"/>
      <c r="N131" s="45"/>
      <c r="O131" s="45"/>
      <c r="P131" s="45"/>
      <c r="Q131" s="45"/>
      <c r="R131" s="45"/>
      <c r="S131" s="45"/>
      <c r="T131" s="45"/>
      <c r="U131" s="45"/>
      <c r="V131" s="43" t="s">
        <v>6</v>
      </c>
      <c r="W131" s="43" t="s">
        <v>258</v>
      </c>
      <c r="X131" s="114" t="s">
        <v>134</v>
      </c>
      <c r="Y131" s="114"/>
      <c r="Z131" s="114"/>
      <c r="AA131" s="114"/>
      <c r="AB131" s="114" t="s">
        <v>79</v>
      </c>
      <c r="AC131" s="3"/>
      <c r="AD131" s="407"/>
    </row>
    <row r="132" spans="1:30" x14ac:dyDescent="0.25">
      <c r="A132" s="114">
        <f t="shared" si="7"/>
        <v>76</v>
      </c>
      <c r="B132" s="63" t="s">
        <v>259</v>
      </c>
      <c r="C132" s="39" t="s">
        <v>27</v>
      </c>
      <c r="D132" s="40">
        <v>1.2E-2</v>
      </c>
      <c r="E132" s="26"/>
      <c r="F132" s="41">
        <f t="shared" si="6"/>
        <v>0.01</v>
      </c>
      <c r="G132" s="45"/>
      <c r="H132" s="45"/>
      <c r="I132" s="45">
        <v>0.01</v>
      </c>
      <c r="J132" s="45"/>
      <c r="K132" s="45"/>
      <c r="L132" s="45"/>
      <c r="M132" s="45"/>
      <c r="N132" s="45"/>
      <c r="O132" s="45"/>
      <c r="P132" s="45"/>
      <c r="Q132" s="45"/>
      <c r="R132" s="45"/>
      <c r="S132" s="45"/>
      <c r="T132" s="45"/>
      <c r="U132" s="45"/>
      <c r="V132" s="43" t="s">
        <v>6</v>
      </c>
      <c r="W132" s="43" t="s">
        <v>260</v>
      </c>
      <c r="X132" s="114" t="s">
        <v>134</v>
      </c>
      <c r="Y132" s="114"/>
      <c r="Z132" s="114"/>
      <c r="AA132" s="114"/>
      <c r="AB132" s="114" t="s">
        <v>79</v>
      </c>
      <c r="AC132" s="3"/>
      <c r="AD132" s="407"/>
    </row>
    <row r="133" spans="1:30" x14ac:dyDescent="0.25">
      <c r="A133" s="114">
        <f t="shared" si="7"/>
        <v>77</v>
      </c>
      <c r="B133" s="63" t="s">
        <v>261</v>
      </c>
      <c r="C133" s="39" t="s">
        <v>27</v>
      </c>
      <c r="D133" s="40">
        <v>0.02</v>
      </c>
      <c r="E133" s="26"/>
      <c r="F133" s="41">
        <f t="shared" si="6"/>
        <v>0.02</v>
      </c>
      <c r="G133" s="45"/>
      <c r="H133" s="45"/>
      <c r="I133" s="45">
        <v>0.02</v>
      </c>
      <c r="J133" s="45"/>
      <c r="K133" s="45"/>
      <c r="L133" s="45"/>
      <c r="M133" s="45"/>
      <c r="N133" s="45"/>
      <c r="O133" s="45"/>
      <c r="P133" s="45"/>
      <c r="Q133" s="45"/>
      <c r="R133" s="45"/>
      <c r="S133" s="45"/>
      <c r="T133" s="45"/>
      <c r="U133" s="45"/>
      <c r="V133" s="43" t="s">
        <v>6</v>
      </c>
      <c r="W133" s="43" t="s">
        <v>262</v>
      </c>
      <c r="X133" s="114" t="s">
        <v>134</v>
      </c>
      <c r="Y133" s="114"/>
      <c r="Z133" s="114"/>
      <c r="AA133" s="114"/>
      <c r="AB133" s="114" t="s">
        <v>79</v>
      </c>
      <c r="AC133" s="3"/>
      <c r="AD133" s="407"/>
    </row>
    <row r="134" spans="1:30" x14ac:dyDescent="0.25">
      <c r="A134" s="114">
        <f t="shared" si="7"/>
        <v>78</v>
      </c>
      <c r="B134" s="63" t="s">
        <v>261</v>
      </c>
      <c r="C134" s="39" t="s">
        <v>27</v>
      </c>
      <c r="D134" s="40">
        <v>0.02</v>
      </c>
      <c r="E134" s="26"/>
      <c r="F134" s="41">
        <f t="shared" si="6"/>
        <v>0.02</v>
      </c>
      <c r="G134" s="45">
        <v>0.02</v>
      </c>
      <c r="H134" s="45"/>
      <c r="I134" s="45"/>
      <c r="J134" s="45"/>
      <c r="K134" s="45"/>
      <c r="L134" s="45"/>
      <c r="M134" s="45"/>
      <c r="N134" s="45"/>
      <c r="O134" s="45"/>
      <c r="P134" s="45"/>
      <c r="Q134" s="45"/>
      <c r="R134" s="45"/>
      <c r="S134" s="45"/>
      <c r="T134" s="45"/>
      <c r="U134" s="45"/>
      <c r="V134" s="43" t="s">
        <v>6</v>
      </c>
      <c r="W134" s="43" t="s">
        <v>263</v>
      </c>
      <c r="X134" s="114" t="s">
        <v>134</v>
      </c>
      <c r="Y134" s="114"/>
      <c r="Z134" s="114"/>
      <c r="AA134" s="114"/>
      <c r="AB134" s="114" t="s">
        <v>79</v>
      </c>
      <c r="AC134" s="3"/>
      <c r="AD134" s="407"/>
    </row>
    <row r="135" spans="1:30" x14ac:dyDescent="0.25">
      <c r="A135" s="114">
        <f t="shared" si="7"/>
        <v>79</v>
      </c>
      <c r="B135" s="63" t="s">
        <v>261</v>
      </c>
      <c r="C135" s="39" t="s">
        <v>27</v>
      </c>
      <c r="D135" s="40">
        <v>5.0000000000000001E-3</v>
      </c>
      <c r="E135" s="26"/>
      <c r="F135" s="41">
        <f t="shared" si="6"/>
        <v>5.0000000000000001E-3</v>
      </c>
      <c r="G135" s="45"/>
      <c r="H135" s="45"/>
      <c r="I135" s="45">
        <v>5.0000000000000001E-3</v>
      </c>
      <c r="J135" s="45"/>
      <c r="K135" s="45"/>
      <c r="L135" s="45"/>
      <c r="M135" s="45"/>
      <c r="N135" s="45"/>
      <c r="O135" s="45"/>
      <c r="P135" s="45"/>
      <c r="Q135" s="45"/>
      <c r="R135" s="45"/>
      <c r="S135" s="45"/>
      <c r="T135" s="45"/>
      <c r="U135" s="45"/>
      <c r="V135" s="43" t="s">
        <v>6</v>
      </c>
      <c r="W135" s="43" t="s">
        <v>264</v>
      </c>
      <c r="X135" s="114" t="s">
        <v>134</v>
      </c>
      <c r="Y135" s="114"/>
      <c r="Z135" s="114"/>
      <c r="AA135" s="114"/>
      <c r="AB135" s="114" t="s">
        <v>79</v>
      </c>
      <c r="AC135" s="3"/>
      <c r="AD135" s="407"/>
    </row>
    <row r="136" spans="1:30" x14ac:dyDescent="0.25">
      <c r="A136" s="114">
        <f t="shared" si="7"/>
        <v>80</v>
      </c>
      <c r="B136" s="63" t="s">
        <v>261</v>
      </c>
      <c r="C136" s="39" t="s">
        <v>27</v>
      </c>
      <c r="D136" s="40">
        <v>8.8400000000000006E-3</v>
      </c>
      <c r="E136" s="26"/>
      <c r="F136" s="41">
        <f t="shared" si="6"/>
        <v>0.01</v>
      </c>
      <c r="G136" s="45"/>
      <c r="H136" s="45"/>
      <c r="I136" s="45">
        <v>0.01</v>
      </c>
      <c r="J136" s="45"/>
      <c r="K136" s="45"/>
      <c r="L136" s="45"/>
      <c r="M136" s="45"/>
      <c r="N136" s="45"/>
      <c r="O136" s="45"/>
      <c r="P136" s="45"/>
      <c r="Q136" s="45"/>
      <c r="R136" s="45"/>
      <c r="S136" s="45"/>
      <c r="T136" s="45"/>
      <c r="U136" s="45"/>
      <c r="V136" s="43" t="s">
        <v>6</v>
      </c>
      <c r="W136" s="43" t="s">
        <v>265</v>
      </c>
      <c r="X136" s="114" t="s">
        <v>134</v>
      </c>
      <c r="Y136" s="114"/>
      <c r="Z136" s="114"/>
      <c r="AA136" s="114"/>
      <c r="AB136" s="114" t="s">
        <v>79</v>
      </c>
      <c r="AC136" s="3"/>
      <c r="AD136" s="407"/>
    </row>
    <row r="137" spans="1:30" x14ac:dyDescent="0.25">
      <c r="A137" s="114">
        <f t="shared" si="7"/>
        <v>81</v>
      </c>
      <c r="B137" s="63" t="s">
        <v>261</v>
      </c>
      <c r="C137" s="39" t="s">
        <v>27</v>
      </c>
      <c r="D137" s="40">
        <v>0.01</v>
      </c>
      <c r="E137" s="26"/>
      <c r="F137" s="41">
        <f t="shared" si="6"/>
        <v>0.01</v>
      </c>
      <c r="G137" s="45">
        <v>0.01</v>
      </c>
      <c r="H137" s="45"/>
      <c r="I137" s="45"/>
      <c r="J137" s="71"/>
      <c r="K137" s="71"/>
      <c r="L137" s="71"/>
      <c r="M137" s="71"/>
      <c r="N137" s="71"/>
      <c r="O137" s="71"/>
      <c r="P137" s="71"/>
      <c r="Q137" s="45"/>
      <c r="R137" s="45"/>
      <c r="S137" s="45"/>
      <c r="T137" s="45"/>
      <c r="U137" s="45"/>
      <c r="V137" s="43" t="s">
        <v>6</v>
      </c>
      <c r="W137" s="43" t="s">
        <v>266</v>
      </c>
      <c r="X137" s="114" t="s">
        <v>134</v>
      </c>
      <c r="Y137" s="114"/>
      <c r="Z137" s="114"/>
      <c r="AA137" s="114"/>
      <c r="AB137" s="114" t="s">
        <v>79</v>
      </c>
      <c r="AC137" s="3"/>
      <c r="AD137" s="407"/>
    </row>
    <row r="138" spans="1:30" x14ac:dyDescent="0.25">
      <c r="A138" s="114">
        <f t="shared" si="7"/>
        <v>82</v>
      </c>
      <c r="B138" s="63" t="s">
        <v>267</v>
      </c>
      <c r="C138" s="39" t="s">
        <v>25</v>
      </c>
      <c r="D138" s="40">
        <v>0.04</v>
      </c>
      <c r="E138" s="26"/>
      <c r="F138" s="41">
        <f t="shared" si="6"/>
        <v>0.04</v>
      </c>
      <c r="G138" s="45">
        <v>0.04</v>
      </c>
      <c r="H138" s="45"/>
      <c r="I138" s="45"/>
      <c r="J138" s="71"/>
      <c r="K138" s="71"/>
      <c r="L138" s="71"/>
      <c r="M138" s="71"/>
      <c r="N138" s="71"/>
      <c r="O138" s="71"/>
      <c r="P138" s="71"/>
      <c r="Q138" s="45"/>
      <c r="R138" s="45"/>
      <c r="S138" s="45"/>
      <c r="T138" s="45"/>
      <c r="U138" s="45"/>
      <c r="V138" s="43" t="s">
        <v>10</v>
      </c>
      <c r="W138" s="43" t="s">
        <v>268</v>
      </c>
      <c r="X138" s="114" t="s">
        <v>134</v>
      </c>
      <c r="Y138" s="114"/>
      <c r="Z138" s="114"/>
      <c r="AA138" s="114"/>
      <c r="AB138" s="114" t="s">
        <v>79</v>
      </c>
      <c r="AC138" s="3"/>
      <c r="AD138" s="3"/>
    </row>
    <row r="139" spans="1:30" ht="30" x14ac:dyDescent="0.25">
      <c r="A139" s="114">
        <f>A138+1</f>
        <v>83</v>
      </c>
      <c r="B139" s="63" t="s">
        <v>269</v>
      </c>
      <c r="C139" s="39" t="s">
        <v>14</v>
      </c>
      <c r="D139" s="40">
        <f>E139+F139</f>
        <v>0.04</v>
      </c>
      <c r="E139" s="26"/>
      <c r="F139" s="41">
        <f t="shared" si="6"/>
        <v>0.04</v>
      </c>
      <c r="G139" s="45"/>
      <c r="H139" s="45"/>
      <c r="I139" s="45"/>
      <c r="J139" s="45"/>
      <c r="K139" s="45"/>
      <c r="L139" s="45"/>
      <c r="M139" s="45"/>
      <c r="N139" s="45">
        <v>0.04</v>
      </c>
      <c r="O139" s="45"/>
      <c r="P139" s="45"/>
      <c r="Q139" s="45"/>
      <c r="R139" s="45"/>
      <c r="S139" s="45"/>
      <c r="T139" s="45"/>
      <c r="U139" s="45"/>
      <c r="V139" s="43" t="s">
        <v>7</v>
      </c>
      <c r="W139" s="43" t="s">
        <v>270</v>
      </c>
      <c r="X139" s="114" t="s">
        <v>134</v>
      </c>
      <c r="Y139" s="114"/>
      <c r="Z139" s="114"/>
      <c r="AA139" s="114"/>
      <c r="AB139" s="114" t="s">
        <v>79</v>
      </c>
      <c r="AC139" s="3"/>
      <c r="AD139" s="3"/>
    </row>
    <row r="140" spans="1:30" ht="57" hidden="1" x14ac:dyDescent="0.25">
      <c r="A140" s="25" t="s">
        <v>271</v>
      </c>
      <c r="B140" s="35" t="s">
        <v>272</v>
      </c>
      <c r="C140" s="67"/>
      <c r="D140" s="59"/>
      <c r="E140" s="59"/>
      <c r="F140" s="26"/>
      <c r="G140" s="60"/>
      <c r="H140" s="60"/>
      <c r="I140" s="60"/>
      <c r="J140" s="60"/>
      <c r="K140" s="60"/>
      <c r="L140" s="60"/>
      <c r="M140" s="60"/>
      <c r="N140" s="60"/>
      <c r="O140" s="60"/>
      <c r="P140" s="60"/>
      <c r="Q140" s="60"/>
      <c r="R140" s="60"/>
      <c r="S140" s="60"/>
      <c r="T140" s="60"/>
      <c r="U140" s="60"/>
      <c r="V140" s="34"/>
      <c r="W140" s="69"/>
      <c r="X140" s="69"/>
      <c r="Y140" s="114"/>
      <c r="Z140" s="114"/>
      <c r="AA140" s="114"/>
      <c r="AB140" s="114"/>
      <c r="AC140" s="3"/>
      <c r="AD140" s="3"/>
    </row>
    <row r="141" spans="1:30" ht="28.5" hidden="1" x14ac:dyDescent="0.25">
      <c r="A141" s="114"/>
      <c r="B141" s="35" t="s">
        <v>273</v>
      </c>
      <c r="C141" s="67"/>
      <c r="D141" s="59"/>
      <c r="E141" s="59"/>
      <c r="F141" s="26"/>
      <c r="G141" s="60"/>
      <c r="H141" s="60"/>
      <c r="I141" s="60"/>
      <c r="J141" s="60"/>
      <c r="K141" s="60"/>
      <c r="L141" s="60"/>
      <c r="M141" s="60"/>
      <c r="N141" s="60"/>
      <c r="O141" s="60"/>
      <c r="P141" s="60"/>
      <c r="Q141" s="60"/>
      <c r="R141" s="60"/>
      <c r="S141" s="60"/>
      <c r="T141" s="60"/>
      <c r="U141" s="60"/>
      <c r="V141" s="34"/>
      <c r="W141" s="69"/>
      <c r="X141" s="69"/>
      <c r="Y141" s="114"/>
      <c r="Z141" s="114"/>
      <c r="AA141" s="114"/>
      <c r="AB141" s="114"/>
      <c r="AC141" s="3"/>
      <c r="AD141" s="3"/>
    </row>
    <row r="142" spans="1:30" ht="30" x14ac:dyDescent="0.25">
      <c r="A142" s="114">
        <f>A139+1</f>
        <v>84</v>
      </c>
      <c r="B142" s="63" t="s">
        <v>274</v>
      </c>
      <c r="C142" s="39" t="s">
        <v>25</v>
      </c>
      <c r="D142" s="40">
        <v>0.18279999999999999</v>
      </c>
      <c r="E142" s="26">
        <v>0.18279999999999999</v>
      </c>
      <c r="F142" s="41">
        <f t="shared" ref="F142:F205" si="8">SUM(G142:U142)</f>
        <v>0</v>
      </c>
      <c r="G142" s="45"/>
      <c r="H142" s="45"/>
      <c r="I142" s="45"/>
      <c r="J142" s="45"/>
      <c r="K142" s="45"/>
      <c r="L142" s="45"/>
      <c r="M142" s="45"/>
      <c r="N142" s="45"/>
      <c r="O142" s="45"/>
      <c r="P142" s="45"/>
      <c r="Q142" s="45"/>
      <c r="R142" s="45"/>
      <c r="S142" s="45"/>
      <c r="T142" s="45"/>
      <c r="U142" s="45"/>
      <c r="V142" s="43" t="s">
        <v>13</v>
      </c>
      <c r="W142" s="43" t="s">
        <v>275</v>
      </c>
      <c r="X142" s="114" t="s">
        <v>78</v>
      </c>
      <c r="Y142" s="114"/>
      <c r="Z142" s="114"/>
      <c r="AA142" s="114"/>
      <c r="AB142" s="114" t="s">
        <v>79</v>
      </c>
      <c r="AC142" s="3"/>
      <c r="AD142" s="3"/>
    </row>
    <row r="143" spans="1:30" ht="30" x14ac:dyDescent="0.25">
      <c r="A143" s="114">
        <f t="shared" ref="A143:A206" si="9">A142+1</f>
        <v>85</v>
      </c>
      <c r="B143" s="63" t="s">
        <v>276</v>
      </c>
      <c r="C143" s="39" t="s">
        <v>25</v>
      </c>
      <c r="D143" s="40">
        <v>0.22070000000000001</v>
      </c>
      <c r="E143" s="26">
        <v>0.22070000000000001</v>
      </c>
      <c r="F143" s="41">
        <f t="shared" si="8"/>
        <v>0</v>
      </c>
      <c r="G143" s="45"/>
      <c r="H143" s="45"/>
      <c r="I143" s="45"/>
      <c r="J143" s="45"/>
      <c r="K143" s="45"/>
      <c r="L143" s="45"/>
      <c r="M143" s="45"/>
      <c r="N143" s="45"/>
      <c r="O143" s="45"/>
      <c r="P143" s="45"/>
      <c r="Q143" s="45"/>
      <c r="R143" s="45"/>
      <c r="S143" s="45"/>
      <c r="T143" s="45"/>
      <c r="U143" s="45"/>
      <c r="V143" s="43" t="s">
        <v>13</v>
      </c>
      <c r="W143" s="43" t="s">
        <v>277</v>
      </c>
      <c r="X143" s="114" t="s">
        <v>78</v>
      </c>
      <c r="Y143" s="114"/>
      <c r="Z143" s="114"/>
      <c r="AA143" s="114"/>
      <c r="AB143" s="114" t="s">
        <v>79</v>
      </c>
      <c r="AC143" s="3"/>
      <c r="AD143" s="3"/>
    </row>
    <row r="144" spans="1:30" ht="30" x14ac:dyDescent="0.25">
      <c r="A144" s="114">
        <f t="shared" si="9"/>
        <v>86</v>
      </c>
      <c r="B144" s="63" t="s">
        <v>278</v>
      </c>
      <c r="C144" s="39" t="s">
        <v>25</v>
      </c>
      <c r="D144" s="40">
        <v>4.5100000000000001E-2</v>
      </c>
      <c r="E144" s="26">
        <v>4.5100000000000001E-2</v>
      </c>
      <c r="F144" s="41">
        <f t="shared" si="8"/>
        <v>0</v>
      </c>
      <c r="G144" s="45"/>
      <c r="H144" s="45"/>
      <c r="I144" s="45"/>
      <c r="J144" s="45"/>
      <c r="K144" s="45"/>
      <c r="L144" s="45"/>
      <c r="M144" s="45"/>
      <c r="N144" s="45"/>
      <c r="O144" s="45"/>
      <c r="P144" s="45"/>
      <c r="Q144" s="45"/>
      <c r="R144" s="45"/>
      <c r="S144" s="45"/>
      <c r="T144" s="45"/>
      <c r="U144" s="45"/>
      <c r="V144" s="43" t="s">
        <v>13</v>
      </c>
      <c r="W144" s="43" t="s">
        <v>279</v>
      </c>
      <c r="X144" s="114" t="s">
        <v>78</v>
      </c>
      <c r="Y144" s="114"/>
      <c r="Z144" s="114"/>
      <c r="AA144" s="114"/>
      <c r="AB144" s="114" t="s">
        <v>79</v>
      </c>
      <c r="AC144" s="3"/>
      <c r="AD144" s="3"/>
    </row>
    <row r="145" spans="1:30" ht="30" x14ac:dyDescent="0.25">
      <c r="A145" s="114">
        <f t="shared" si="9"/>
        <v>87</v>
      </c>
      <c r="B145" s="63" t="s">
        <v>280</v>
      </c>
      <c r="C145" s="39" t="s">
        <v>25</v>
      </c>
      <c r="D145" s="40">
        <v>1.669E-2</v>
      </c>
      <c r="E145" s="26">
        <v>1.669E-2</v>
      </c>
      <c r="F145" s="41">
        <f t="shared" si="8"/>
        <v>0</v>
      </c>
      <c r="G145" s="45"/>
      <c r="H145" s="45"/>
      <c r="I145" s="45"/>
      <c r="J145" s="45"/>
      <c r="K145" s="45"/>
      <c r="L145" s="45"/>
      <c r="M145" s="45"/>
      <c r="N145" s="45"/>
      <c r="O145" s="45"/>
      <c r="P145" s="45"/>
      <c r="Q145" s="45"/>
      <c r="R145" s="45"/>
      <c r="S145" s="45"/>
      <c r="T145" s="45"/>
      <c r="U145" s="45"/>
      <c r="V145" s="43" t="s">
        <v>13</v>
      </c>
      <c r="W145" s="43" t="s">
        <v>281</v>
      </c>
      <c r="X145" s="114" t="s">
        <v>78</v>
      </c>
      <c r="Y145" s="114"/>
      <c r="Z145" s="114"/>
      <c r="AA145" s="114"/>
      <c r="AB145" s="114" t="s">
        <v>79</v>
      </c>
      <c r="AC145" s="3"/>
      <c r="AD145" s="3"/>
    </row>
    <row r="146" spans="1:30" ht="30" x14ac:dyDescent="0.25">
      <c r="A146" s="114">
        <f t="shared" si="9"/>
        <v>88</v>
      </c>
      <c r="B146" s="63" t="s">
        <v>282</v>
      </c>
      <c r="C146" s="39" t="s">
        <v>27</v>
      </c>
      <c r="D146" s="40">
        <v>0.24709999999999999</v>
      </c>
      <c r="E146" s="26">
        <v>0.24709999999999999</v>
      </c>
      <c r="F146" s="41">
        <f t="shared" si="8"/>
        <v>0</v>
      </c>
      <c r="G146" s="45"/>
      <c r="H146" s="45"/>
      <c r="I146" s="45"/>
      <c r="J146" s="45"/>
      <c r="K146" s="45"/>
      <c r="L146" s="45"/>
      <c r="M146" s="45"/>
      <c r="N146" s="45"/>
      <c r="O146" s="45"/>
      <c r="P146" s="45"/>
      <c r="Q146" s="45"/>
      <c r="R146" s="45"/>
      <c r="S146" s="45"/>
      <c r="T146" s="45"/>
      <c r="U146" s="45"/>
      <c r="V146" s="43" t="s">
        <v>6</v>
      </c>
      <c r="W146" s="43" t="s">
        <v>283</v>
      </c>
      <c r="X146" s="114" t="s">
        <v>78</v>
      </c>
      <c r="Y146" s="114"/>
      <c r="Z146" s="114"/>
      <c r="AA146" s="114"/>
      <c r="AB146" s="114" t="s">
        <v>79</v>
      </c>
      <c r="AC146" s="3"/>
      <c r="AD146" s="3"/>
    </row>
    <row r="147" spans="1:30" ht="30" x14ac:dyDescent="0.25">
      <c r="A147" s="114">
        <f t="shared" si="9"/>
        <v>89</v>
      </c>
      <c r="B147" s="63" t="s">
        <v>284</v>
      </c>
      <c r="C147" s="39" t="s">
        <v>27</v>
      </c>
      <c r="D147" s="40">
        <v>2.1100000000000001E-2</v>
      </c>
      <c r="E147" s="26">
        <v>2.1100000000000001E-2</v>
      </c>
      <c r="F147" s="41">
        <f t="shared" si="8"/>
        <v>0</v>
      </c>
      <c r="G147" s="45"/>
      <c r="H147" s="45"/>
      <c r="I147" s="45"/>
      <c r="J147" s="45"/>
      <c r="K147" s="45"/>
      <c r="L147" s="45"/>
      <c r="M147" s="45"/>
      <c r="N147" s="45"/>
      <c r="O147" s="45"/>
      <c r="P147" s="45"/>
      <c r="Q147" s="45"/>
      <c r="R147" s="45"/>
      <c r="S147" s="45"/>
      <c r="T147" s="45"/>
      <c r="U147" s="45"/>
      <c r="V147" s="43" t="s">
        <v>6</v>
      </c>
      <c r="W147" s="43" t="s">
        <v>285</v>
      </c>
      <c r="X147" s="114" t="s">
        <v>78</v>
      </c>
      <c r="Y147" s="114"/>
      <c r="Z147" s="114"/>
      <c r="AA147" s="114"/>
      <c r="AB147" s="114" t="s">
        <v>79</v>
      </c>
      <c r="AC147" s="3"/>
      <c r="AD147" s="3"/>
    </row>
    <row r="148" spans="1:30" ht="30" x14ac:dyDescent="0.25">
      <c r="A148" s="114">
        <f t="shared" si="9"/>
        <v>90</v>
      </c>
      <c r="B148" s="47" t="s">
        <v>286</v>
      </c>
      <c r="C148" s="39" t="s">
        <v>25</v>
      </c>
      <c r="D148" s="40">
        <v>0.87997000000000003</v>
      </c>
      <c r="E148" s="26">
        <v>0.87997000000000003</v>
      </c>
      <c r="F148" s="41">
        <f t="shared" si="8"/>
        <v>0</v>
      </c>
      <c r="G148" s="45"/>
      <c r="H148" s="45"/>
      <c r="I148" s="45"/>
      <c r="J148" s="45"/>
      <c r="K148" s="45"/>
      <c r="L148" s="45"/>
      <c r="M148" s="45"/>
      <c r="N148" s="45"/>
      <c r="O148" s="45"/>
      <c r="P148" s="45"/>
      <c r="Q148" s="45"/>
      <c r="R148" s="45"/>
      <c r="S148" s="45"/>
      <c r="T148" s="45"/>
      <c r="U148" s="45"/>
      <c r="V148" s="43" t="s">
        <v>9</v>
      </c>
      <c r="W148" s="43" t="s">
        <v>287</v>
      </c>
      <c r="X148" s="114" t="s">
        <v>78</v>
      </c>
      <c r="Y148" s="114"/>
      <c r="Z148" s="114"/>
      <c r="AA148" s="114"/>
      <c r="AB148" s="114" t="s">
        <v>79</v>
      </c>
      <c r="AC148" s="3"/>
      <c r="AD148" s="3"/>
    </row>
    <row r="149" spans="1:30" ht="45" x14ac:dyDescent="0.25">
      <c r="A149" s="114">
        <f t="shared" si="9"/>
        <v>91</v>
      </c>
      <c r="B149" s="47" t="s">
        <v>288</v>
      </c>
      <c r="C149" s="39" t="s">
        <v>25</v>
      </c>
      <c r="D149" s="40">
        <v>0.84827999999999992</v>
      </c>
      <c r="E149" s="26">
        <v>0.84827999999999992</v>
      </c>
      <c r="F149" s="41">
        <f t="shared" si="8"/>
        <v>0</v>
      </c>
      <c r="G149" s="45"/>
      <c r="H149" s="45"/>
      <c r="I149" s="45"/>
      <c r="J149" s="45"/>
      <c r="K149" s="45"/>
      <c r="L149" s="45"/>
      <c r="M149" s="45"/>
      <c r="N149" s="45"/>
      <c r="O149" s="45"/>
      <c r="P149" s="45"/>
      <c r="Q149" s="45"/>
      <c r="R149" s="45"/>
      <c r="S149" s="45"/>
      <c r="T149" s="45"/>
      <c r="U149" s="45"/>
      <c r="V149" s="43" t="s">
        <v>9</v>
      </c>
      <c r="W149" s="43" t="s">
        <v>289</v>
      </c>
      <c r="X149" s="114" t="s">
        <v>78</v>
      </c>
      <c r="Y149" s="114"/>
      <c r="Z149" s="114"/>
      <c r="AA149" s="114"/>
      <c r="AB149" s="114" t="s">
        <v>79</v>
      </c>
      <c r="AC149" s="3"/>
      <c r="AD149" s="3"/>
    </row>
    <row r="150" spans="1:30" ht="30" x14ac:dyDescent="0.25">
      <c r="A150" s="114">
        <f t="shared" si="9"/>
        <v>92</v>
      </c>
      <c r="B150" s="63" t="s">
        <v>290</v>
      </c>
      <c r="C150" s="39" t="s">
        <v>15</v>
      </c>
      <c r="D150" s="40">
        <v>1.0356000000000001</v>
      </c>
      <c r="E150" s="26">
        <v>1.0356000000000001</v>
      </c>
      <c r="F150" s="41">
        <f t="shared" si="8"/>
        <v>0</v>
      </c>
      <c r="G150" s="45"/>
      <c r="H150" s="45"/>
      <c r="I150" s="45"/>
      <c r="J150" s="45"/>
      <c r="K150" s="45"/>
      <c r="L150" s="45"/>
      <c r="M150" s="45"/>
      <c r="N150" s="45"/>
      <c r="O150" s="45"/>
      <c r="P150" s="45"/>
      <c r="Q150" s="45"/>
      <c r="R150" s="45"/>
      <c r="S150" s="45"/>
      <c r="T150" s="45"/>
      <c r="U150" s="45"/>
      <c r="V150" s="43" t="s">
        <v>9</v>
      </c>
      <c r="W150" s="43" t="s">
        <v>291</v>
      </c>
      <c r="X150" s="114" t="s">
        <v>78</v>
      </c>
      <c r="Y150" s="114"/>
      <c r="Z150" s="114"/>
      <c r="AA150" s="114"/>
      <c r="AB150" s="114" t="s">
        <v>79</v>
      </c>
      <c r="AC150" s="3"/>
      <c r="AD150" s="3"/>
    </row>
    <row r="151" spans="1:30" ht="30" x14ac:dyDescent="0.25">
      <c r="A151" s="114">
        <f t="shared" si="9"/>
        <v>93</v>
      </c>
      <c r="B151" s="63" t="s">
        <v>292</v>
      </c>
      <c r="C151" s="39" t="s">
        <v>25</v>
      </c>
      <c r="D151" s="40">
        <v>4.5100000000000001E-2</v>
      </c>
      <c r="E151" s="26">
        <v>4.5100000000000001E-2</v>
      </c>
      <c r="F151" s="41">
        <f t="shared" si="8"/>
        <v>0</v>
      </c>
      <c r="G151" s="45"/>
      <c r="H151" s="45"/>
      <c r="I151" s="45"/>
      <c r="J151" s="45"/>
      <c r="K151" s="45"/>
      <c r="L151" s="45"/>
      <c r="M151" s="45"/>
      <c r="N151" s="45"/>
      <c r="O151" s="45"/>
      <c r="P151" s="45"/>
      <c r="Q151" s="45"/>
      <c r="R151" s="45"/>
      <c r="S151" s="45"/>
      <c r="T151" s="45"/>
      <c r="U151" s="45"/>
      <c r="V151" s="43" t="s">
        <v>9</v>
      </c>
      <c r="W151" s="43" t="s">
        <v>293</v>
      </c>
      <c r="X151" s="114" t="s">
        <v>78</v>
      </c>
      <c r="Y151" s="114"/>
      <c r="Z151" s="114"/>
      <c r="AA151" s="114"/>
      <c r="AB151" s="114" t="s">
        <v>79</v>
      </c>
      <c r="AC151" s="3"/>
      <c r="AD151" s="3"/>
    </row>
    <row r="152" spans="1:30" ht="30" x14ac:dyDescent="0.25">
      <c r="A152" s="114">
        <f t="shared" si="9"/>
        <v>94</v>
      </c>
      <c r="B152" s="63" t="s">
        <v>294</v>
      </c>
      <c r="C152" s="39" t="s">
        <v>31</v>
      </c>
      <c r="D152" s="40">
        <v>0.374</v>
      </c>
      <c r="E152" s="26">
        <v>0.374</v>
      </c>
      <c r="F152" s="41">
        <f t="shared" si="8"/>
        <v>0</v>
      </c>
      <c r="G152" s="45"/>
      <c r="H152" s="45"/>
      <c r="I152" s="45"/>
      <c r="J152" s="45"/>
      <c r="K152" s="45"/>
      <c r="L152" s="45"/>
      <c r="M152" s="45"/>
      <c r="N152" s="45"/>
      <c r="O152" s="45"/>
      <c r="P152" s="45"/>
      <c r="Q152" s="45"/>
      <c r="R152" s="45"/>
      <c r="S152" s="45"/>
      <c r="T152" s="45"/>
      <c r="U152" s="45"/>
      <c r="V152" s="43" t="s">
        <v>10</v>
      </c>
      <c r="W152" s="43" t="s">
        <v>295</v>
      </c>
      <c r="X152" s="114" t="s">
        <v>78</v>
      </c>
      <c r="Y152" s="114"/>
      <c r="Z152" s="114"/>
      <c r="AA152" s="114"/>
      <c r="AB152" s="114" t="s">
        <v>79</v>
      </c>
      <c r="AC152" s="3"/>
      <c r="AD152" s="3"/>
    </row>
    <row r="153" spans="1:30" ht="30" x14ac:dyDescent="0.25">
      <c r="A153" s="114">
        <f t="shared" si="9"/>
        <v>95</v>
      </c>
      <c r="B153" s="63" t="s">
        <v>296</v>
      </c>
      <c r="C153" s="39" t="s">
        <v>25</v>
      </c>
      <c r="D153" s="40">
        <v>0.12670000000000001</v>
      </c>
      <c r="E153" s="26">
        <v>0.12670000000000001</v>
      </c>
      <c r="F153" s="41">
        <f t="shared" si="8"/>
        <v>0</v>
      </c>
      <c r="G153" s="45"/>
      <c r="H153" s="45"/>
      <c r="I153" s="45"/>
      <c r="J153" s="45"/>
      <c r="K153" s="45"/>
      <c r="L153" s="45"/>
      <c r="M153" s="45"/>
      <c r="N153" s="45"/>
      <c r="O153" s="45"/>
      <c r="P153" s="45"/>
      <c r="Q153" s="45"/>
      <c r="R153" s="45"/>
      <c r="S153" s="45"/>
      <c r="T153" s="45"/>
      <c r="U153" s="45"/>
      <c r="V153" s="43" t="s">
        <v>10</v>
      </c>
      <c r="W153" s="43" t="s">
        <v>297</v>
      </c>
      <c r="X153" s="114" t="s">
        <v>78</v>
      </c>
      <c r="Y153" s="114"/>
      <c r="Z153" s="114"/>
      <c r="AA153" s="114"/>
      <c r="AB153" s="114" t="s">
        <v>79</v>
      </c>
      <c r="AC153" s="3"/>
      <c r="AD153" s="3"/>
    </row>
    <row r="154" spans="1:30" ht="30" x14ac:dyDescent="0.25">
      <c r="A154" s="114">
        <f t="shared" si="9"/>
        <v>96</v>
      </c>
      <c r="B154" s="72" t="s">
        <v>298</v>
      </c>
      <c r="C154" s="39" t="s">
        <v>33</v>
      </c>
      <c r="D154" s="40">
        <v>1.91998</v>
      </c>
      <c r="E154" s="26">
        <v>1.91998</v>
      </c>
      <c r="F154" s="41">
        <f t="shared" si="8"/>
        <v>0</v>
      </c>
      <c r="G154" s="45"/>
      <c r="H154" s="45"/>
      <c r="I154" s="45"/>
      <c r="J154" s="45"/>
      <c r="K154" s="45"/>
      <c r="L154" s="45"/>
      <c r="M154" s="45"/>
      <c r="N154" s="45"/>
      <c r="O154" s="45"/>
      <c r="P154" s="45"/>
      <c r="Q154" s="45"/>
      <c r="R154" s="45"/>
      <c r="S154" s="45"/>
      <c r="T154" s="45"/>
      <c r="U154" s="45"/>
      <c r="V154" s="43" t="s">
        <v>8</v>
      </c>
      <c r="W154" s="43" t="s">
        <v>299</v>
      </c>
      <c r="X154" s="114" t="s">
        <v>78</v>
      </c>
      <c r="Y154" s="114"/>
      <c r="Z154" s="114"/>
      <c r="AA154" s="114"/>
      <c r="AB154" s="114" t="s">
        <v>79</v>
      </c>
      <c r="AC154" s="3"/>
      <c r="AD154" s="3"/>
    </row>
    <row r="155" spans="1:30" ht="30" x14ac:dyDescent="0.25">
      <c r="A155" s="114">
        <f t="shared" si="9"/>
        <v>97</v>
      </c>
      <c r="B155" s="47" t="s">
        <v>300</v>
      </c>
      <c r="C155" s="39" t="s">
        <v>33</v>
      </c>
      <c r="D155" s="40">
        <v>5.0999999999999997E-2</v>
      </c>
      <c r="E155" s="26">
        <v>5.0999999999999997E-2</v>
      </c>
      <c r="F155" s="41">
        <f t="shared" si="8"/>
        <v>0</v>
      </c>
      <c r="G155" s="45"/>
      <c r="H155" s="45"/>
      <c r="I155" s="45"/>
      <c r="J155" s="45"/>
      <c r="K155" s="45"/>
      <c r="L155" s="45"/>
      <c r="M155" s="45"/>
      <c r="N155" s="45"/>
      <c r="O155" s="45"/>
      <c r="P155" s="45"/>
      <c r="Q155" s="45"/>
      <c r="R155" s="45"/>
      <c r="S155" s="45"/>
      <c r="T155" s="45"/>
      <c r="U155" s="45"/>
      <c r="V155" s="43" t="s">
        <v>8</v>
      </c>
      <c r="W155" s="43" t="s">
        <v>301</v>
      </c>
      <c r="X155" s="114" t="s">
        <v>78</v>
      </c>
      <c r="Y155" s="114"/>
      <c r="Z155" s="114"/>
      <c r="AA155" s="114"/>
      <c r="AB155" s="114" t="s">
        <v>79</v>
      </c>
      <c r="AC155" s="3"/>
      <c r="AD155" s="3"/>
    </row>
    <row r="156" spans="1:30" ht="30" x14ac:dyDescent="0.25">
      <c r="A156" s="114">
        <f t="shared" si="9"/>
        <v>98</v>
      </c>
      <c r="B156" s="72" t="s">
        <v>302</v>
      </c>
      <c r="C156" s="39" t="s">
        <v>32</v>
      </c>
      <c r="D156" s="40">
        <v>0.17519999999999999</v>
      </c>
      <c r="E156" s="26">
        <v>0.17519999999999999</v>
      </c>
      <c r="F156" s="41">
        <f t="shared" si="8"/>
        <v>0</v>
      </c>
      <c r="G156" s="45"/>
      <c r="H156" s="45"/>
      <c r="I156" s="45"/>
      <c r="J156" s="45"/>
      <c r="K156" s="45"/>
      <c r="L156" s="45"/>
      <c r="M156" s="45"/>
      <c r="N156" s="45"/>
      <c r="O156" s="45"/>
      <c r="P156" s="45"/>
      <c r="Q156" s="45"/>
      <c r="R156" s="45"/>
      <c r="S156" s="45"/>
      <c r="T156" s="45"/>
      <c r="U156" s="45"/>
      <c r="V156" s="43" t="s">
        <v>8</v>
      </c>
      <c r="W156" s="43" t="s">
        <v>303</v>
      </c>
      <c r="X156" s="114" t="s">
        <v>78</v>
      </c>
      <c r="Y156" s="114"/>
      <c r="Z156" s="114"/>
      <c r="AA156" s="114"/>
      <c r="AB156" s="114" t="s">
        <v>79</v>
      </c>
      <c r="AC156" s="3"/>
      <c r="AD156" s="3"/>
    </row>
    <row r="157" spans="1:30" ht="30" x14ac:dyDescent="0.25">
      <c r="A157" s="114">
        <f t="shared" si="9"/>
        <v>99</v>
      </c>
      <c r="B157" s="47" t="s">
        <v>304</v>
      </c>
      <c r="C157" s="39" t="s">
        <v>25</v>
      </c>
      <c r="D157" s="40">
        <v>0.06</v>
      </c>
      <c r="E157" s="26">
        <v>0.06</v>
      </c>
      <c r="F157" s="41">
        <f t="shared" si="8"/>
        <v>0</v>
      </c>
      <c r="G157" s="45"/>
      <c r="H157" s="45"/>
      <c r="I157" s="45"/>
      <c r="J157" s="45"/>
      <c r="K157" s="45"/>
      <c r="L157" s="45"/>
      <c r="M157" s="45"/>
      <c r="N157" s="45"/>
      <c r="O157" s="45"/>
      <c r="P157" s="45"/>
      <c r="Q157" s="45"/>
      <c r="R157" s="45"/>
      <c r="S157" s="45"/>
      <c r="T157" s="45"/>
      <c r="U157" s="45"/>
      <c r="V157" s="43" t="s">
        <v>8</v>
      </c>
      <c r="W157" s="43" t="s">
        <v>305</v>
      </c>
      <c r="X157" s="114" t="s">
        <v>78</v>
      </c>
      <c r="Y157" s="114"/>
      <c r="Z157" s="114"/>
      <c r="AA157" s="114"/>
      <c r="AB157" s="114" t="s">
        <v>79</v>
      </c>
      <c r="AC157" s="3"/>
      <c r="AD157" s="3"/>
    </row>
    <row r="158" spans="1:30" ht="30" x14ac:dyDescent="0.25">
      <c r="A158" s="114">
        <f t="shared" si="9"/>
        <v>100</v>
      </c>
      <c r="B158" s="3" t="s">
        <v>306</v>
      </c>
      <c r="C158" s="39" t="s">
        <v>33</v>
      </c>
      <c r="D158" s="40">
        <v>3.4</v>
      </c>
      <c r="E158" s="40">
        <v>3.4</v>
      </c>
      <c r="F158" s="41">
        <f t="shared" si="8"/>
        <v>0</v>
      </c>
      <c r="G158" s="42"/>
      <c r="H158" s="42"/>
      <c r="I158" s="42"/>
      <c r="J158" s="42"/>
      <c r="K158" s="42"/>
      <c r="L158" s="42"/>
      <c r="M158" s="42"/>
      <c r="N158" s="42"/>
      <c r="O158" s="42"/>
      <c r="P158" s="42"/>
      <c r="Q158" s="42"/>
      <c r="R158" s="42"/>
      <c r="S158" s="42"/>
      <c r="T158" s="42"/>
      <c r="U158" s="42"/>
      <c r="V158" s="114" t="s">
        <v>8</v>
      </c>
      <c r="W158" s="114" t="s">
        <v>307</v>
      </c>
      <c r="X158" s="114" t="s">
        <v>78</v>
      </c>
      <c r="Y158" s="114"/>
      <c r="Z158" s="114"/>
      <c r="AA158" s="114"/>
      <c r="AB158" s="114" t="s">
        <v>79</v>
      </c>
      <c r="AC158" s="3"/>
      <c r="AD158" s="3"/>
    </row>
    <row r="159" spans="1:30" ht="30" x14ac:dyDescent="0.25">
      <c r="A159" s="114">
        <f t="shared" si="9"/>
        <v>101</v>
      </c>
      <c r="B159" s="63" t="s">
        <v>308</v>
      </c>
      <c r="C159" s="39" t="s">
        <v>32</v>
      </c>
      <c r="D159" s="40">
        <v>6.3460000000000003E-2</v>
      </c>
      <c r="E159" s="26">
        <v>6.3460000000000003E-2</v>
      </c>
      <c r="F159" s="41">
        <f t="shared" si="8"/>
        <v>0</v>
      </c>
      <c r="G159" s="45"/>
      <c r="H159" s="45"/>
      <c r="I159" s="45"/>
      <c r="J159" s="45"/>
      <c r="K159" s="45"/>
      <c r="L159" s="45"/>
      <c r="M159" s="45"/>
      <c r="N159" s="45"/>
      <c r="O159" s="45"/>
      <c r="P159" s="45"/>
      <c r="Q159" s="45"/>
      <c r="R159" s="45"/>
      <c r="S159" s="45"/>
      <c r="T159" s="45"/>
      <c r="U159" s="45"/>
      <c r="V159" s="43" t="s">
        <v>12</v>
      </c>
      <c r="W159" s="43" t="s">
        <v>309</v>
      </c>
      <c r="X159" s="114" t="s">
        <v>78</v>
      </c>
      <c r="Y159" s="114"/>
      <c r="Z159" s="114"/>
      <c r="AA159" s="114"/>
      <c r="AB159" s="114" t="s">
        <v>79</v>
      </c>
      <c r="AC159" s="3"/>
      <c r="AD159" s="3"/>
    </row>
    <row r="160" spans="1:30" ht="30" x14ac:dyDescent="0.25">
      <c r="A160" s="114">
        <f t="shared" si="9"/>
        <v>102</v>
      </c>
      <c r="B160" s="63" t="s">
        <v>310</v>
      </c>
      <c r="C160" s="39" t="s">
        <v>32</v>
      </c>
      <c r="D160" s="40">
        <v>5.4199999999999998E-2</v>
      </c>
      <c r="E160" s="26">
        <v>5.4199999999999998E-2</v>
      </c>
      <c r="F160" s="41">
        <f t="shared" si="8"/>
        <v>0</v>
      </c>
      <c r="G160" s="45"/>
      <c r="H160" s="45"/>
      <c r="I160" s="45"/>
      <c r="J160" s="45"/>
      <c r="K160" s="45"/>
      <c r="L160" s="45"/>
      <c r="M160" s="45"/>
      <c r="N160" s="45"/>
      <c r="O160" s="45"/>
      <c r="P160" s="45"/>
      <c r="Q160" s="45"/>
      <c r="R160" s="45"/>
      <c r="S160" s="45"/>
      <c r="T160" s="45"/>
      <c r="U160" s="45"/>
      <c r="V160" s="43" t="s">
        <v>12</v>
      </c>
      <c r="W160" s="43" t="s">
        <v>311</v>
      </c>
      <c r="X160" s="114" t="s">
        <v>78</v>
      </c>
      <c r="Y160" s="114"/>
      <c r="Z160" s="114"/>
      <c r="AA160" s="114"/>
      <c r="AB160" s="114" t="s">
        <v>79</v>
      </c>
      <c r="AC160" s="3"/>
      <c r="AD160" s="3"/>
    </row>
    <row r="161" spans="1:30" ht="30" x14ac:dyDescent="0.25">
      <c r="A161" s="114">
        <f t="shared" si="9"/>
        <v>103</v>
      </c>
      <c r="B161" s="63" t="s">
        <v>312</v>
      </c>
      <c r="C161" s="39" t="s">
        <v>32</v>
      </c>
      <c r="D161" s="40">
        <v>0.10422000000000001</v>
      </c>
      <c r="E161" s="26">
        <v>0.10422000000000001</v>
      </c>
      <c r="F161" s="41">
        <f t="shared" si="8"/>
        <v>0</v>
      </c>
      <c r="G161" s="45"/>
      <c r="H161" s="45"/>
      <c r="I161" s="45"/>
      <c r="J161" s="45"/>
      <c r="K161" s="45"/>
      <c r="L161" s="45"/>
      <c r="M161" s="45"/>
      <c r="N161" s="45"/>
      <c r="O161" s="45"/>
      <c r="P161" s="45"/>
      <c r="Q161" s="45"/>
      <c r="R161" s="45"/>
      <c r="S161" s="45"/>
      <c r="T161" s="45"/>
      <c r="U161" s="45"/>
      <c r="V161" s="43" t="s">
        <v>12</v>
      </c>
      <c r="W161" s="43" t="s">
        <v>313</v>
      </c>
      <c r="X161" s="114" t="s">
        <v>78</v>
      </c>
      <c r="Y161" s="114"/>
      <c r="Z161" s="114"/>
      <c r="AA161" s="114"/>
      <c r="AB161" s="114" t="s">
        <v>79</v>
      </c>
      <c r="AC161" s="3"/>
      <c r="AD161" s="3"/>
    </row>
    <row r="162" spans="1:30" ht="30" x14ac:dyDescent="0.25">
      <c r="A162" s="114">
        <f t="shared" si="9"/>
        <v>104</v>
      </c>
      <c r="B162" s="63" t="s">
        <v>314</v>
      </c>
      <c r="C162" s="39" t="s">
        <v>25</v>
      </c>
      <c r="D162" s="40">
        <v>7.0000000000000007E-2</v>
      </c>
      <c r="E162" s="26">
        <v>7.0000000000000007E-2</v>
      </c>
      <c r="F162" s="41">
        <f t="shared" si="8"/>
        <v>0</v>
      </c>
      <c r="G162" s="45"/>
      <c r="H162" s="45"/>
      <c r="I162" s="45"/>
      <c r="J162" s="45"/>
      <c r="K162" s="45"/>
      <c r="L162" s="45"/>
      <c r="M162" s="45"/>
      <c r="N162" s="45"/>
      <c r="O162" s="45"/>
      <c r="P162" s="45"/>
      <c r="Q162" s="45"/>
      <c r="R162" s="45"/>
      <c r="S162" s="45"/>
      <c r="T162" s="45"/>
      <c r="U162" s="45"/>
      <c r="V162" s="43" t="s">
        <v>13</v>
      </c>
      <c r="W162" s="43" t="s">
        <v>315</v>
      </c>
      <c r="X162" s="114" t="s">
        <v>78</v>
      </c>
      <c r="Y162" s="114"/>
      <c r="Z162" s="114"/>
      <c r="AA162" s="114"/>
      <c r="AB162" s="114" t="s">
        <v>79</v>
      </c>
      <c r="AC162" s="3"/>
      <c r="AD162" s="3"/>
    </row>
    <row r="163" spans="1:30" ht="30" x14ac:dyDescent="0.25">
      <c r="A163" s="114">
        <f t="shared" si="9"/>
        <v>105</v>
      </c>
      <c r="B163" s="63" t="s">
        <v>316</v>
      </c>
      <c r="C163" s="39" t="s">
        <v>31</v>
      </c>
      <c r="D163" s="40">
        <v>1.3458700000000001</v>
      </c>
      <c r="E163" s="26">
        <v>1.3458700000000001</v>
      </c>
      <c r="F163" s="41">
        <f t="shared" si="8"/>
        <v>0</v>
      </c>
      <c r="G163" s="45"/>
      <c r="H163" s="45"/>
      <c r="I163" s="45"/>
      <c r="J163" s="45"/>
      <c r="K163" s="45"/>
      <c r="L163" s="45"/>
      <c r="M163" s="45"/>
      <c r="N163" s="45"/>
      <c r="O163" s="45"/>
      <c r="P163" s="45"/>
      <c r="Q163" s="45"/>
      <c r="R163" s="45"/>
      <c r="S163" s="45"/>
      <c r="T163" s="45"/>
      <c r="U163" s="45"/>
      <c r="V163" s="43" t="s">
        <v>7</v>
      </c>
      <c r="W163" s="43" t="s">
        <v>317</v>
      </c>
      <c r="X163" s="114" t="s">
        <v>78</v>
      </c>
      <c r="Y163" s="114"/>
      <c r="Z163" s="114"/>
      <c r="AA163" s="114"/>
      <c r="AB163" s="114" t="s">
        <v>79</v>
      </c>
      <c r="AC163" s="3"/>
      <c r="AD163" s="3"/>
    </row>
    <row r="164" spans="1:30" ht="30" x14ac:dyDescent="0.25">
      <c r="A164" s="114">
        <f t="shared" si="9"/>
        <v>106</v>
      </c>
      <c r="B164" s="63" t="s">
        <v>318</v>
      </c>
      <c r="C164" s="39" t="s">
        <v>32</v>
      </c>
      <c r="D164" s="40">
        <v>1.3</v>
      </c>
      <c r="E164" s="26">
        <v>1.3</v>
      </c>
      <c r="F164" s="41">
        <f t="shared" si="8"/>
        <v>0</v>
      </c>
      <c r="G164" s="45"/>
      <c r="H164" s="45"/>
      <c r="I164" s="45"/>
      <c r="J164" s="45"/>
      <c r="K164" s="45"/>
      <c r="L164" s="45"/>
      <c r="M164" s="45"/>
      <c r="N164" s="45"/>
      <c r="O164" s="45"/>
      <c r="P164" s="45"/>
      <c r="Q164" s="45"/>
      <c r="R164" s="45"/>
      <c r="S164" s="45"/>
      <c r="T164" s="45"/>
      <c r="U164" s="45"/>
      <c r="V164" s="43" t="s">
        <v>7</v>
      </c>
      <c r="W164" s="43" t="s">
        <v>319</v>
      </c>
      <c r="X164" s="114" t="s">
        <v>78</v>
      </c>
      <c r="Y164" s="114"/>
      <c r="Z164" s="114"/>
      <c r="AA164" s="114"/>
      <c r="AB164" s="114" t="s">
        <v>79</v>
      </c>
      <c r="AC164" s="3"/>
      <c r="AD164" s="3"/>
    </row>
    <row r="165" spans="1:30" ht="30" x14ac:dyDescent="0.25">
      <c r="A165" s="114">
        <f t="shared" si="9"/>
        <v>107</v>
      </c>
      <c r="B165" s="63" t="s">
        <v>320</v>
      </c>
      <c r="C165" s="39" t="s">
        <v>32</v>
      </c>
      <c r="D165" s="40">
        <v>7.6958000000000002</v>
      </c>
      <c r="E165" s="26">
        <v>7.6958000000000002</v>
      </c>
      <c r="F165" s="41">
        <f t="shared" si="8"/>
        <v>0</v>
      </c>
      <c r="G165" s="45"/>
      <c r="H165" s="45"/>
      <c r="I165" s="45"/>
      <c r="J165" s="45"/>
      <c r="K165" s="45"/>
      <c r="L165" s="45"/>
      <c r="M165" s="45"/>
      <c r="N165" s="45"/>
      <c r="O165" s="45"/>
      <c r="P165" s="45"/>
      <c r="Q165" s="45"/>
      <c r="R165" s="45"/>
      <c r="S165" s="45"/>
      <c r="T165" s="45"/>
      <c r="U165" s="45"/>
      <c r="V165" s="43" t="s">
        <v>7</v>
      </c>
      <c r="W165" s="43" t="s">
        <v>321</v>
      </c>
      <c r="X165" s="114" t="s">
        <v>78</v>
      </c>
      <c r="Y165" s="114"/>
      <c r="Z165" s="114"/>
      <c r="AA165" s="114"/>
      <c r="AB165" s="114" t="s">
        <v>79</v>
      </c>
      <c r="AC165" s="3"/>
      <c r="AD165" s="3"/>
    </row>
    <row r="166" spans="1:30" ht="30" x14ac:dyDescent="0.25">
      <c r="A166" s="114">
        <f t="shared" si="9"/>
        <v>108</v>
      </c>
      <c r="B166" s="63" t="s">
        <v>322</v>
      </c>
      <c r="C166" s="39" t="s">
        <v>32</v>
      </c>
      <c r="D166" s="40">
        <v>6</v>
      </c>
      <c r="E166" s="26">
        <v>6</v>
      </c>
      <c r="F166" s="41">
        <f t="shared" si="8"/>
        <v>0</v>
      </c>
      <c r="G166" s="45"/>
      <c r="H166" s="45"/>
      <c r="I166" s="45"/>
      <c r="J166" s="45"/>
      <c r="K166" s="45"/>
      <c r="L166" s="45"/>
      <c r="M166" s="45"/>
      <c r="N166" s="45"/>
      <c r="O166" s="45"/>
      <c r="P166" s="45"/>
      <c r="Q166" s="45"/>
      <c r="R166" s="45"/>
      <c r="S166" s="45"/>
      <c r="T166" s="45"/>
      <c r="U166" s="45"/>
      <c r="V166" s="43" t="s">
        <v>7</v>
      </c>
      <c r="W166" s="43" t="s">
        <v>323</v>
      </c>
      <c r="X166" s="114" t="s">
        <v>78</v>
      </c>
      <c r="Y166" s="114"/>
      <c r="Z166" s="114"/>
      <c r="AA166" s="114"/>
      <c r="AB166" s="114" t="s">
        <v>79</v>
      </c>
      <c r="AC166" s="3"/>
      <c r="AD166" s="3"/>
    </row>
    <row r="167" spans="1:30" ht="30" x14ac:dyDescent="0.25">
      <c r="A167" s="114">
        <f t="shared" si="9"/>
        <v>109</v>
      </c>
      <c r="B167" s="47" t="s">
        <v>324</v>
      </c>
      <c r="C167" s="39" t="s">
        <v>32</v>
      </c>
      <c r="D167" s="40">
        <v>1.3745000000000001</v>
      </c>
      <c r="E167" s="26">
        <v>1.3745000000000001</v>
      </c>
      <c r="F167" s="41">
        <f t="shared" si="8"/>
        <v>0</v>
      </c>
      <c r="G167" s="45"/>
      <c r="H167" s="45"/>
      <c r="I167" s="45"/>
      <c r="J167" s="45"/>
      <c r="K167" s="45"/>
      <c r="L167" s="45"/>
      <c r="M167" s="45"/>
      <c r="N167" s="45"/>
      <c r="O167" s="45"/>
      <c r="P167" s="45"/>
      <c r="Q167" s="45"/>
      <c r="R167" s="45"/>
      <c r="S167" s="45"/>
      <c r="T167" s="45"/>
      <c r="U167" s="45"/>
      <c r="V167" s="43" t="s">
        <v>9</v>
      </c>
      <c r="W167" s="43" t="s">
        <v>325</v>
      </c>
      <c r="X167" s="114" t="s">
        <v>78</v>
      </c>
      <c r="Y167" s="114"/>
      <c r="Z167" s="114"/>
      <c r="AA167" s="114"/>
      <c r="AB167" s="114" t="s">
        <v>79</v>
      </c>
      <c r="AC167" s="3"/>
      <c r="AD167" s="3"/>
    </row>
    <row r="168" spans="1:30" ht="30" x14ac:dyDescent="0.25">
      <c r="A168" s="114">
        <f t="shared" si="9"/>
        <v>110</v>
      </c>
      <c r="B168" s="47" t="s">
        <v>326</v>
      </c>
      <c r="C168" s="39" t="s">
        <v>32</v>
      </c>
      <c r="D168" s="40">
        <v>0.97660000000000002</v>
      </c>
      <c r="E168" s="26">
        <v>0.97660000000000002</v>
      </c>
      <c r="F168" s="41">
        <f t="shared" si="8"/>
        <v>0</v>
      </c>
      <c r="G168" s="45"/>
      <c r="H168" s="45"/>
      <c r="I168" s="45"/>
      <c r="J168" s="45"/>
      <c r="K168" s="45"/>
      <c r="L168" s="45"/>
      <c r="M168" s="45"/>
      <c r="N168" s="45"/>
      <c r="O168" s="45"/>
      <c r="P168" s="45"/>
      <c r="Q168" s="45"/>
      <c r="R168" s="45"/>
      <c r="S168" s="45"/>
      <c r="T168" s="45"/>
      <c r="U168" s="45"/>
      <c r="V168" s="43" t="s">
        <v>9</v>
      </c>
      <c r="W168" s="43" t="s">
        <v>327</v>
      </c>
      <c r="X168" s="114" t="s">
        <v>78</v>
      </c>
      <c r="Y168" s="114"/>
      <c r="Z168" s="114"/>
      <c r="AA168" s="114"/>
      <c r="AB168" s="114" t="s">
        <v>79</v>
      </c>
      <c r="AC168" s="3"/>
      <c r="AD168" s="3"/>
    </row>
    <row r="169" spans="1:30" ht="30" x14ac:dyDescent="0.25">
      <c r="A169" s="114">
        <f t="shared" si="9"/>
        <v>111</v>
      </c>
      <c r="B169" s="63" t="s">
        <v>328</v>
      </c>
      <c r="C169" s="39" t="s">
        <v>32</v>
      </c>
      <c r="D169" s="40">
        <v>0.41349999999999998</v>
      </c>
      <c r="E169" s="26">
        <v>0.41349999999999998</v>
      </c>
      <c r="F169" s="41">
        <f t="shared" si="8"/>
        <v>0</v>
      </c>
      <c r="G169" s="45"/>
      <c r="H169" s="45"/>
      <c r="I169" s="45"/>
      <c r="J169" s="45"/>
      <c r="K169" s="45"/>
      <c r="L169" s="45"/>
      <c r="M169" s="45"/>
      <c r="N169" s="45"/>
      <c r="O169" s="45"/>
      <c r="P169" s="45"/>
      <c r="Q169" s="45"/>
      <c r="R169" s="45"/>
      <c r="S169" s="45"/>
      <c r="T169" s="45"/>
      <c r="U169" s="45"/>
      <c r="V169" s="43" t="s">
        <v>9</v>
      </c>
      <c r="W169" s="43" t="s">
        <v>329</v>
      </c>
      <c r="X169" s="114" t="s">
        <v>78</v>
      </c>
      <c r="Y169" s="114"/>
      <c r="Z169" s="114"/>
      <c r="AA169" s="114"/>
      <c r="AB169" s="114" t="s">
        <v>79</v>
      </c>
      <c r="AC169" s="3"/>
      <c r="AD169" s="3"/>
    </row>
    <row r="170" spans="1:30" ht="30" x14ac:dyDescent="0.25">
      <c r="A170" s="114">
        <f t="shared" si="9"/>
        <v>112</v>
      </c>
      <c r="B170" s="47" t="s">
        <v>330</v>
      </c>
      <c r="C170" s="39" t="s">
        <v>33</v>
      </c>
      <c r="D170" s="40">
        <v>2.9</v>
      </c>
      <c r="E170" s="26">
        <v>2.9</v>
      </c>
      <c r="F170" s="41">
        <f t="shared" si="8"/>
        <v>0</v>
      </c>
      <c r="G170" s="45"/>
      <c r="H170" s="45"/>
      <c r="I170" s="45"/>
      <c r="J170" s="45"/>
      <c r="K170" s="45"/>
      <c r="L170" s="45"/>
      <c r="M170" s="45"/>
      <c r="N170" s="45"/>
      <c r="O170" s="45"/>
      <c r="P170" s="45"/>
      <c r="Q170" s="45"/>
      <c r="R170" s="45"/>
      <c r="S170" s="45"/>
      <c r="T170" s="45"/>
      <c r="U170" s="45"/>
      <c r="V170" s="43" t="s">
        <v>10</v>
      </c>
      <c r="W170" s="43" t="s">
        <v>331</v>
      </c>
      <c r="X170" s="114" t="s">
        <v>78</v>
      </c>
      <c r="Y170" s="114"/>
      <c r="Z170" s="114"/>
      <c r="AA170" s="114"/>
      <c r="AB170" s="114" t="s">
        <v>79</v>
      </c>
      <c r="AC170" s="3"/>
      <c r="AD170" s="3"/>
    </row>
    <row r="171" spans="1:30" ht="30" x14ac:dyDescent="0.25">
      <c r="A171" s="114">
        <f t="shared" si="9"/>
        <v>113</v>
      </c>
      <c r="B171" s="63" t="s">
        <v>332</v>
      </c>
      <c r="C171" s="39" t="s">
        <v>25</v>
      </c>
      <c r="D171" s="40">
        <v>0.22878000000000001</v>
      </c>
      <c r="E171" s="26">
        <v>0.22878000000000001</v>
      </c>
      <c r="F171" s="41">
        <f t="shared" si="8"/>
        <v>0</v>
      </c>
      <c r="G171" s="45"/>
      <c r="H171" s="45"/>
      <c r="I171" s="45"/>
      <c r="J171" s="45"/>
      <c r="K171" s="45"/>
      <c r="L171" s="45"/>
      <c r="M171" s="45"/>
      <c r="N171" s="45"/>
      <c r="O171" s="45"/>
      <c r="P171" s="45"/>
      <c r="Q171" s="45"/>
      <c r="R171" s="45"/>
      <c r="S171" s="45"/>
      <c r="T171" s="45"/>
      <c r="U171" s="45"/>
      <c r="V171" s="43" t="s">
        <v>9</v>
      </c>
      <c r="W171" s="43" t="s">
        <v>333</v>
      </c>
      <c r="X171" s="114" t="s">
        <v>78</v>
      </c>
      <c r="Y171" s="114"/>
      <c r="Z171" s="114"/>
      <c r="AA171" s="114"/>
      <c r="AB171" s="114" t="s">
        <v>79</v>
      </c>
      <c r="AC171" s="3"/>
      <c r="AD171" s="3"/>
    </row>
    <row r="172" spans="1:30" ht="30" x14ac:dyDescent="0.25">
      <c r="A172" s="114">
        <f t="shared" si="9"/>
        <v>114</v>
      </c>
      <c r="B172" s="63" t="s">
        <v>334</v>
      </c>
      <c r="C172" s="39" t="s">
        <v>33</v>
      </c>
      <c r="D172" s="40">
        <v>0.68540000000000001</v>
      </c>
      <c r="E172" s="26">
        <v>0.68540000000000001</v>
      </c>
      <c r="F172" s="41">
        <f t="shared" si="8"/>
        <v>0</v>
      </c>
      <c r="G172" s="45"/>
      <c r="H172" s="45"/>
      <c r="I172" s="45"/>
      <c r="J172" s="45"/>
      <c r="K172" s="45"/>
      <c r="L172" s="45"/>
      <c r="M172" s="45"/>
      <c r="N172" s="45"/>
      <c r="O172" s="45"/>
      <c r="P172" s="45"/>
      <c r="Q172" s="45"/>
      <c r="R172" s="45"/>
      <c r="S172" s="45"/>
      <c r="T172" s="45"/>
      <c r="U172" s="45"/>
      <c r="V172" s="43" t="s">
        <v>10</v>
      </c>
      <c r="W172" s="43" t="s">
        <v>335</v>
      </c>
      <c r="X172" s="114" t="s">
        <v>78</v>
      </c>
      <c r="Y172" s="114"/>
      <c r="Z172" s="114"/>
      <c r="AA172" s="114"/>
      <c r="AB172" s="114" t="s">
        <v>79</v>
      </c>
      <c r="AC172" s="3"/>
      <c r="AD172" s="3"/>
    </row>
    <row r="173" spans="1:30" ht="30" x14ac:dyDescent="0.25">
      <c r="A173" s="114">
        <f t="shared" si="9"/>
        <v>115</v>
      </c>
      <c r="B173" s="63" t="s">
        <v>336</v>
      </c>
      <c r="C173" s="39" t="s">
        <v>33</v>
      </c>
      <c r="D173" s="40">
        <v>0.74199999999999999</v>
      </c>
      <c r="E173" s="26">
        <v>0.74199999999999999</v>
      </c>
      <c r="F173" s="41">
        <f t="shared" si="8"/>
        <v>0</v>
      </c>
      <c r="G173" s="45"/>
      <c r="H173" s="45"/>
      <c r="I173" s="45"/>
      <c r="J173" s="45"/>
      <c r="K173" s="45"/>
      <c r="L173" s="45"/>
      <c r="M173" s="45"/>
      <c r="N173" s="45"/>
      <c r="O173" s="45"/>
      <c r="P173" s="45"/>
      <c r="Q173" s="45"/>
      <c r="R173" s="45"/>
      <c r="S173" s="45"/>
      <c r="T173" s="45"/>
      <c r="U173" s="45"/>
      <c r="V173" s="43" t="s">
        <v>10</v>
      </c>
      <c r="W173" s="43" t="s">
        <v>337</v>
      </c>
      <c r="X173" s="114" t="s">
        <v>78</v>
      </c>
      <c r="Y173" s="114"/>
      <c r="Z173" s="114"/>
      <c r="AA173" s="114"/>
      <c r="AB173" s="114" t="s">
        <v>79</v>
      </c>
      <c r="AC173" s="3"/>
      <c r="AD173" s="3"/>
    </row>
    <row r="174" spans="1:30" ht="30" x14ac:dyDescent="0.25">
      <c r="A174" s="114">
        <f t="shared" si="9"/>
        <v>116</v>
      </c>
      <c r="B174" s="63" t="s">
        <v>338</v>
      </c>
      <c r="C174" s="39" t="s">
        <v>33</v>
      </c>
      <c r="D174" s="40">
        <v>0.18429999999999999</v>
      </c>
      <c r="E174" s="26">
        <v>0.18429999999999999</v>
      </c>
      <c r="F174" s="41">
        <f t="shared" si="8"/>
        <v>0</v>
      </c>
      <c r="G174" s="45"/>
      <c r="H174" s="45"/>
      <c r="I174" s="45"/>
      <c r="J174" s="45"/>
      <c r="K174" s="45"/>
      <c r="L174" s="45"/>
      <c r="M174" s="45"/>
      <c r="N174" s="45"/>
      <c r="O174" s="45"/>
      <c r="P174" s="45"/>
      <c r="Q174" s="45"/>
      <c r="R174" s="45"/>
      <c r="S174" s="45"/>
      <c r="T174" s="45"/>
      <c r="U174" s="45"/>
      <c r="V174" s="43" t="s">
        <v>10</v>
      </c>
      <c r="W174" s="43" t="s">
        <v>339</v>
      </c>
      <c r="X174" s="114" t="s">
        <v>78</v>
      </c>
      <c r="Y174" s="114"/>
      <c r="Z174" s="114"/>
      <c r="AA174" s="114"/>
      <c r="AB174" s="114" t="s">
        <v>79</v>
      </c>
      <c r="AC174" s="3"/>
      <c r="AD174" s="3"/>
    </row>
    <row r="175" spans="1:30" ht="30" x14ac:dyDescent="0.25">
      <c r="A175" s="114">
        <f t="shared" si="9"/>
        <v>117</v>
      </c>
      <c r="B175" s="63" t="s">
        <v>340</v>
      </c>
      <c r="C175" s="39" t="s">
        <v>32</v>
      </c>
      <c r="D175" s="40">
        <v>11.74633</v>
      </c>
      <c r="E175" s="26">
        <v>11.74633</v>
      </c>
      <c r="F175" s="41">
        <f t="shared" si="8"/>
        <v>0</v>
      </c>
      <c r="G175" s="45"/>
      <c r="H175" s="45"/>
      <c r="I175" s="45"/>
      <c r="J175" s="45"/>
      <c r="K175" s="45"/>
      <c r="L175" s="45"/>
      <c r="M175" s="45"/>
      <c r="N175" s="45"/>
      <c r="O175" s="45"/>
      <c r="P175" s="45"/>
      <c r="Q175" s="45"/>
      <c r="R175" s="45"/>
      <c r="S175" s="45"/>
      <c r="T175" s="45"/>
      <c r="U175" s="45"/>
      <c r="V175" s="43" t="s">
        <v>8</v>
      </c>
      <c r="W175" s="43" t="s">
        <v>341</v>
      </c>
      <c r="X175" s="114" t="s">
        <v>78</v>
      </c>
      <c r="Y175" s="114"/>
      <c r="Z175" s="114"/>
      <c r="AA175" s="114"/>
      <c r="AB175" s="114" t="s">
        <v>79</v>
      </c>
      <c r="AC175" s="3"/>
      <c r="AD175" s="3"/>
    </row>
    <row r="176" spans="1:30" ht="30" x14ac:dyDescent="0.25">
      <c r="A176" s="114">
        <f t="shared" si="9"/>
        <v>118</v>
      </c>
      <c r="B176" s="63" t="s">
        <v>342</v>
      </c>
      <c r="C176" s="39" t="s">
        <v>25</v>
      </c>
      <c r="D176" s="40">
        <v>0.3574</v>
      </c>
      <c r="E176" s="26">
        <v>0.3574</v>
      </c>
      <c r="F176" s="41">
        <f t="shared" si="8"/>
        <v>0</v>
      </c>
      <c r="G176" s="45"/>
      <c r="H176" s="45"/>
      <c r="I176" s="45"/>
      <c r="J176" s="45"/>
      <c r="K176" s="45"/>
      <c r="L176" s="45"/>
      <c r="M176" s="45"/>
      <c r="N176" s="45"/>
      <c r="O176" s="45"/>
      <c r="P176" s="45"/>
      <c r="Q176" s="45"/>
      <c r="R176" s="45"/>
      <c r="S176" s="45"/>
      <c r="T176" s="45"/>
      <c r="U176" s="45"/>
      <c r="V176" s="43" t="s">
        <v>12</v>
      </c>
      <c r="W176" s="43" t="s">
        <v>343</v>
      </c>
      <c r="X176" s="114" t="s">
        <v>78</v>
      </c>
      <c r="Y176" s="114"/>
      <c r="Z176" s="114"/>
      <c r="AA176" s="114"/>
      <c r="AB176" s="114" t="s">
        <v>79</v>
      </c>
      <c r="AC176" s="3"/>
      <c r="AD176" s="3"/>
    </row>
    <row r="177" spans="1:30" ht="30" x14ac:dyDescent="0.25">
      <c r="A177" s="114">
        <f t="shared" si="9"/>
        <v>119</v>
      </c>
      <c r="B177" s="63" t="s">
        <v>344</v>
      </c>
      <c r="C177" s="39" t="s">
        <v>25</v>
      </c>
      <c r="D177" s="40">
        <v>0.12330000000000001</v>
      </c>
      <c r="E177" s="26">
        <v>0.12330000000000001</v>
      </c>
      <c r="F177" s="41">
        <f t="shared" si="8"/>
        <v>0</v>
      </c>
      <c r="G177" s="45"/>
      <c r="H177" s="45"/>
      <c r="I177" s="45"/>
      <c r="J177" s="45"/>
      <c r="K177" s="45"/>
      <c r="L177" s="45"/>
      <c r="M177" s="45"/>
      <c r="N177" s="45"/>
      <c r="O177" s="45"/>
      <c r="P177" s="45"/>
      <c r="Q177" s="45"/>
      <c r="R177" s="45"/>
      <c r="S177" s="45"/>
      <c r="T177" s="45"/>
      <c r="U177" s="45"/>
      <c r="V177" s="43" t="s">
        <v>12</v>
      </c>
      <c r="W177" s="43" t="s">
        <v>345</v>
      </c>
      <c r="X177" s="114" t="s">
        <v>78</v>
      </c>
      <c r="Y177" s="114"/>
      <c r="Z177" s="114"/>
      <c r="AA177" s="114"/>
      <c r="AB177" s="114" t="s">
        <v>79</v>
      </c>
      <c r="AC177" s="3"/>
      <c r="AD177" s="3"/>
    </row>
    <row r="178" spans="1:30" ht="30" x14ac:dyDescent="0.25">
      <c r="A178" s="114">
        <f t="shared" si="9"/>
        <v>120</v>
      </c>
      <c r="B178" s="49" t="s">
        <v>346</v>
      </c>
      <c r="C178" s="39" t="s">
        <v>15</v>
      </c>
      <c r="D178" s="40">
        <v>0.04</v>
      </c>
      <c r="E178" s="40">
        <v>0.04</v>
      </c>
      <c r="F178" s="41">
        <f t="shared" si="8"/>
        <v>0</v>
      </c>
      <c r="G178" s="42"/>
      <c r="H178" s="42"/>
      <c r="I178" s="42"/>
      <c r="J178" s="42"/>
      <c r="K178" s="42"/>
      <c r="L178" s="42"/>
      <c r="M178" s="42"/>
      <c r="N178" s="42"/>
      <c r="O178" s="42"/>
      <c r="P178" s="42"/>
      <c r="Q178" s="42"/>
      <c r="R178" s="42"/>
      <c r="S178" s="42"/>
      <c r="T178" s="42"/>
      <c r="U178" s="42"/>
      <c r="V178" s="114" t="s">
        <v>11</v>
      </c>
      <c r="W178" s="114" t="s">
        <v>347</v>
      </c>
      <c r="X178" s="114" t="s">
        <v>78</v>
      </c>
      <c r="Y178" s="114"/>
      <c r="Z178" s="114"/>
      <c r="AA178" s="114"/>
      <c r="AB178" s="114" t="s">
        <v>79</v>
      </c>
      <c r="AC178" s="3"/>
      <c r="AD178" s="3"/>
    </row>
    <row r="179" spans="1:30" ht="30" x14ac:dyDescent="0.25">
      <c r="A179" s="114">
        <f t="shared" si="9"/>
        <v>121</v>
      </c>
      <c r="B179" s="49" t="s">
        <v>348</v>
      </c>
      <c r="C179" s="39" t="s">
        <v>15</v>
      </c>
      <c r="D179" s="40">
        <v>0.11</v>
      </c>
      <c r="E179" s="40">
        <v>0.11</v>
      </c>
      <c r="F179" s="41">
        <f t="shared" si="8"/>
        <v>0</v>
      </c>
      <c r="G179" s="42"/>
      <c r="H179" s="42"/>
      <c r="I179" s="42"/>
      <c r="J179" s="42"/>
      <c r="K179" s="42"/>
      <c r="L179" s="42"/>
      <c r="M179" s="42"/>
      <c r="N179" s="42"/>
      <c r="O179" s="42"/>
      <c r="P179" s="42"/>
      <c r="Q179" s="42"/>
      <c r="R179" s="42"/>
      <c r="S179" s="42"/>
      <c r="T179" s="42"/>
      <c r="U179" s="42"/>
      <c r="V179" s="114" t="s">
        <v>12</v>
      </c>
      <c r="W179" s="114" t="s">
        <v>349</v>
      </c>
      <c r="X179" s="114" t="s">
        <v>78</v>
      </c>
      <c r="Y179" s="114"/>
      <c r="Z179" s="114"/>
      <c r="AA179" s="114"/>
      <c r="AB179" s="114" t="s">
        <v>79</v>
      </c>
      <c r="AC179" s="3"/>
      <c r="AD179" s="3"/>
    </row>
    <row r="180" spans="1:30" ht="30" x14ac:dyDescent="0.25">
      <c r="A180" s="114">
        <f t="shared" si="9"/>
        <v>122</v>
      </c>
      <c r="B180" s="63" t="s">
        <v>350</v>
      </c>
      <c r="C180" s="39" t="s">
        <v>15</v>
      </c>
      <c r="D180" s="40">
        <v>1.24129</v>
      </c>
      <c r="E180" s="26">
        <v>1.24129</v>
      </c>
      <c r="F180" s="41">
        <f t="shared" si="8"/>
        <v>0</v>
      </c>
      <c r="G180" s="45"/>
      <c r="H180" s="45"/>
      <c r="I180" s="45"/>
      <c r="J180" s="45"/>
      <c r="K180" s="45"/>
      <c r="L180" s="45"/>
      <c r="M180" s="45"/>
      <c r="N180" s="45"/>
      <c r="O180" s="45"/>
      <c r="P180" s="45"/>
      <c r="Q180" s="45"/>
      <c r="R180" s="45"/>
      <c r="S180" s="45"/>
      <c r="T180" s="45"/>
      <c r="U180" s="45"/>
      <c r="V180" s="43" t="s">
        <v>9</v>
      </c>
      <c r="W180" s="43" t="s">
        <v>351</v>
      </c>
      <c r="X180" s="114" t="s">
        <v>78</v>
      </c>
      <c r="Y180" s="114"/>
      <c r="Z180" s="114"/>
      <c r="AA180" s="114"/>
      <c r="AB180" s="114" t="s">
        <v>79</v>
      </c>
      <c r="AC180" s="3"/>
      <c r="AD180" s="3"/>
    </row>
    <row r="181" spans="1:30" ht="30" x14ac:dyDescent="0.25">
      <c r="A181" s="114">
        <f t="shared" si="9"/>
        <v>123</v>
      </c>
      <c r="B181" s="63" t="s">
        <v>352</v>
      </c>
      <c r="C181" s="39" t="s">
        <v>15</v>
      </c>
      <c r="D181" s="40">
        <v>0.94547999999999988</v>
      </c>
      <c r="E181" s="26">
        <v>0.94547999999999988</v>
      </c>
      <c r="F181" s="41">
        <f t="shared" si="8"/>
        <v>0</v>
      </c>
      <c r="G181" s="45"/>
      <c r="H181" s="45"/>
      <c r="I181" s="45"/>
      <c r="J181" s="45"/>
      <c r="K181" s="45"/>
      <c r="L181" s="45"/>
      <c r="M181" s="45"/>
      <c r="N181" s="45"/>
      <c r="O181" s="45"/>
      <c r="P181" s="45"/>
      <c r="Q181" s="45"/>
      <c r="R181" s="45"/>
      <c r="S181" s="45"/>
      <c r="T181" s="45"/>
      <c r="U181" s="45"/>
      <c r="V181" s="43" t="s">
        <v>9</v>
      </c>
      <c r="W181" s="43" t="s">
        <v>353</v>
      </c>
      <c r="X181" s="114" t="s">
        <v>78</v>
      </c>
      <c r="Y181" s="114"/>
      <c r="Z181" s="114"/>
      <c r="AA181" s="114"/>
      <c r="AB181" s="114" t="s">
        <v>79</v>
      </c>
      <c r="AC181" s="3"/>
      <c r="AD181" s="3"/>
    </row>
    <row r="182" spans="1:30" ht="30" x14ac:dyDescent="0.25">
      <c r="A182" s="114">
        <f t="shared" si="9"/>
        <v>124</v>
      </c>
      <c r="B182" s="63" t="s">
        <v>354</v>
      </c>
      <c r="C182" s="39" t="s">
        <v>15</v>
      </c>
      <c r="D182" s="40">
        <v>0.97919999999999996</v>
      </c>
      <c r="E182" s="26">
        <v>0.97919999999999996</v>
      </c>
      <c r="F182" s="41">
        <f t="shared" si="8"/>
        <v>0</v>
      </c>
      <c r="G182" s="45"/>
      <c r="H182" s="45"/>
      <c r="I182" s="45"/>
      <c r="J182" s="45"/>
      <c r="K182" s="45"/>
      <c r="L182" s="45"/>
      <c r="M182" s="45"/>
      <c r="N182" s="45"/>
      <c r="O182" s="45"/>
      <c r="P182" s="45"/>
      <c r="Q182" s="45"/>
      <c r="R182" s="45"/>
      <c r="S182" s="45"/>
      <c r="T182" s="45"/>
      <c r="U182" s="45"/>
      <c r="V182" s="43" t="s">
        <v>9</v>
      </c>
      <c r="W182" s="43" t="s">
        <v>355</v>
      </c>
      <c r="X182" s="114" t="s">
        <v>78</v>
      </c>
      <c r="Y182" s="114"/>
      <c r="Z182" s="114"/>
      <c r="AA182" s="114"/>
      <c r="AB182" s="114" t="s">
        <v>79</v>
      </c>
      <c r="AC182" s="3"/>
      <c r="AD182" s="3"/>
    </row>
    <row r="183" spans="1:30" ht="30" x14ac:dyDescent="0.25">
      <c r="A183" s="114">
        <f t="shared" si="9"/>
        <v>125</v>
      </c>
      <c r="B183" s="63" t="s">
        <v>356</v>
      </c>
      <c r="C183" s="39" t="s">
        <v>27</v>
      </c>
      <c r="D183" s="40">
        <v>5.28E-3</v>
      </c>
      <c r="E183" s="26">
        <v>5.28E-3</v>
      </c>
      <c r="F183" s="41">
        <f t="shared" si="8"/>
        <v>0</v>
      </c>
      <c r="G183" s="45"/>
      <c r="H183" s="45"/>
      <c r="I183" s="45"/>
      <c r="J183" s="45"/>
      <c r="K183" s="45"/>
      <c r="L183" s="45"/>
      <c r="M183" s="45"/>
      <c r="N183" s="45"/>
      <c r="O183" s="45"/>
      <c r="P183" s="45"/>
      <c r="Q183" s="45"/>
      <c r="R183" s="45"/>
      <c r="S183" s="45"/>
      <c r="T183" s="45"/>
      <c r="U183" s="45"/>
      <c r="V183" s="43" t="s">
        <v>6</v>
      </c>
      <c r="W183" s="43" t="s">
        <v>357</v>
      </c>
      <c r="X183" s="114" t="s">
        <v>78</v>
      </c>
      <c r="Y183" s="114"/>
      <c r="Z183" s="114"/>
      <c r="AA183" s="114"/>
      <c r="AB183" s="114" t="s">
        <v>79</v>
      </c>
      <c r="AC183" s="3"/>
      <c r="AD183" s="3"/>
    </row>
    <row r="184" spans="1:30" ht="30" x14ac:dyDescent="0.25">
      <c r="A184" s="114">
        <f t="shared" si="9"/>
        <v>126</v>
      </c>
      <c r="B184" s="63" t="s">
        <v>358</v>
      </c>
      <c r="C184" s="39" t="s">
        <v>27</v>
      </c>
      <c r="D184" s="40">
        <v>1.9599999999999999E-2</v>
      </c>
      <c r="E184" s="26">
        <v>1.9599999999999999E-2</v>
      </c>
      <c r="F184" s="41">
        <f t="shared" si="8"/>
        <v>0</v>
      </c>
      <c r="G184" s="45"/>
      <c r="H184" s="45"/>
      <c r="I184" s="45"/>
      <c r="J184" s="45"/>
      <c r="K184" s="45"/>
      <c r="L184" s="45"/>
      <c r="M184" s="45"/>
      <c r="N184" s="45"/>
      <c r="O184" s="45"/>
      <c r="P184" s="45"/>
      <c r="Q184" s="45"/>
      <c r="R184" s="45"/>
      <c r="S184" s="45"/>
      <c r="T184" s="45"/>
      <c r="U184" s="45"/>
      <c r="V184" s="43" t="s">
        <v>6</v>
      </c>
      <c r="W184" s="43" t="s">
        <v>359</v>
      </c>
      <c r="X184" s="114" t="s">
        <v>78</v>
      </c>
      <c r="Y184" s="114"/>
      <c r="Z184" s="114"/>
      <c r="AA184" s="114"/>
      <c r="AB184" s="114" t="s">
        <v>79</v>
      </c>
      <c r="AC184" s="3"/>
      <c r="AD184" s="3"/>
    </row>
    <row r="185" spans="1:30" ht="30" x14ac:dyDescent="0.25">
      <c r="A185" s="114">
        <f t="shared" si="9"/>
        <v>127</v>
      </c>
      <c r="B185" s="63" t="s">
        <v>360</v>
      </c>
      <c r="C185" s="39" t="s">
        <v>27</v>
      </c>
      <c r="D185" s="40">
        <v>2.7900000000000001E-2</v>
      </c>
      <c r="E185" s="26">
        <v>2.7900000000000001E-2</v>
      </c>
      <c r="F185" s="41">
        <f t="shared" si="8"/>
        <v>0</v>
      </c>
      <c r="G185" s="45"/>
      <c r="H185" s="45"/>
      <c r="I185" s="45"/>
      <c r="J185" s="45"/>
      <c r="K185" s="45"/>
      <c r="L185" s="45"/>
      <c r="M185" s="45"/>
      <c r="N185" s="45"/>
      <c r="O185" s="45"/>
      <c r="P185" s="45"/>
      <c r="Q185" s="45"/>
      <c r="R185" s="45"/>
      <c r="S185" s="45"/>
      <c r="T185" s="45"/>
      <c r="U185" s="45"/>
      <c r="V185" s="43" t="s">
        <v>6</v>
      </c>
      <c r="W185" s="43" t="s">
        <v>361</v>
      </c>
      <c r="X185" s="114" t="s">
        <v>78</v>
      </c>
      <c r="Y185" s="114"/>
      <c r="Z185" s="114"/>
      <c r="AA185" s="114"/>
      <c r="AB185" s="114" t="s">
        <v>79</v>
      </c>
      <c r="AC185" s="3"/>
      <c r="AD185" s="3"/>
    </row>
    <row r="186" spans="1:30" ht="45" x14ac:dyDescent="0.25">
      <c r="A186" s="114">
        <f t="shared" si="9"/>
        <v>128</v>
      </c>
      <c r="B186" s="63" t="s">
        <v>362</v>
      </c>
      <c r="C186" s="39" t="s">
        <v>25</v>
      </c>
      <c r="D186" s="40">
        <v>0.1232</v>
      </c>
      <c r="E186" s="26">
        <v>0.1232</v>
      </c>
      <c r="F186" s="41">
        <f t="shared" si="8"/>
        <v>0</v>
      </c>
      <c r="G186" s="45"/>
      <c r="H186" s="45"/>
      <c r="I186" s="45"/>
      <c r="J186" s="45"/>
      <c r="K186" s="45"/>
      <c r="L186" s="45"/>
      <c r="M186" s="45"/>
      <c r="N186" s="45"/>
      <c r="O186" s="45"/>
      <c r="P186" s="45"/>
      <c r="Q186" s="45"/>
      <c r="R186" s="45"/>
      <c r="S186" s="45"/>
      <c r="T186" s="45"/>
      <c r="U186" s="45"/>
      <c r="V186" s="43" t="s">
        <v>13</v>
      </c>
      <c r="W186" s="43" t="s">
        <v>363</v>
      </c>
      <c r="X186" s="114" t="s">
        <v>78</v>
      </c>
      <c r="Y186" s="114"/>
      <c r="Z186" s="114"/>
      <c r="AA186" s="114"/>
      <c r="AB186" s="114" t="s">
        <v>79</v>
      </c>
      <c r="AC186" s="3"/>
      <c r="AD186" s="3"/>
    </row>
    <row r="187" spans="1:30" ht="30" x14ac:dyDescent="0.25">
      <c r="A187" s="114">
        <f t="shared" si="9"/>
        <v>129</v>
      </c>
      <c r="B187" s="63" t="s">
        <v>364</v>
      </c>
      <c r="C187" s="39" t="s">
        <v>25</v>
      </c>
      <c r="D187" s="40">
        <v>2.3699999999999999E-2</v>
      </c>
      <c r="E187" s="26">
        <v>2.3699999999999999E-2</v>
      </c>
      <c r="F187" s="41">
        <f t="shared" si="8"/>
        <v>0</v>
      </c>
      <c r="G187" s="45"/>
      <c r="H187" s="45"/>
      <c r="I187" s="45"/>
      <c r="J187" s="45"/>
      <c r="K187" s="45"/>
      <c r="L187" s="45"/>
      <c r="M187" s="45"/>
      <c r="N187" s="45"/>
      <c r="O187" s="45"/>
      <c r="P187" s="45"/>
      <c r="Q187" s="45"/>
      <c r="R187" s="45"/>
      <c r="S187" s="45"/>
      <c r="T187" s="45"/>
      <c r="U187" s="45"/>
      <c r="V187" s="43" t="s">
        <v>7</v>
      </c>
      <c r="W187" s="43" t="s">
        <v>365</v>
      </c>
      <c r="X187" s="114" t="s">
        <v>78</v>
      </c>
      <c r="Y187" s="114"/>
      <c r="Z187" s="114"/>
      <c r="AA187" s="114"/>
      <c r="AB187" s="114" t="s">
        <v>79</v>
      </c>
      <c r="AC187" s="3"/>
      <c r="AD187" s="3"/>
    </row>
    <row r="188" spans="1:30" ht="30" x14ac:dyDescent="0.25">
      <c r="A188" s="114">
        <f t="shared" si="9"/>
        <v>130</v>
      </c>
      <c r="B188" s="63" t="s">
        <v>366</v>
      </c>
      <c r="C188" s="39" t="s">
        <v>25</v>
      </c>
      <c r="D188" s="73">
        <v>1.6000000000000001E-3</v>
      </c>
      <c r="E188" s="74">
        <v>1.6000000000000001E-3</v>
      </c>
      <c r="F188" s="41">
        <f t="shared" si="8"/>
        <v>0</v>
      </c>
      <c r="G188" s="45"/>
      <c r="H188" s="45"/>
      <c r="I188" s="45"/>
      <c r="J188" s="45"/>
      <c r="K188" s="45"/>
      <c r="L188" s="45"/>
      <c r="M188" s="45"/>
      <c r="N188" s="45"/>
      <c r="O188" s="45"/>
      <c r="P188" s="45"/>
      <c r="Q188" s="45"/>
      <c r="R188" s="45"/>
      <c r="S188" s="45"/>
      <c r="T188" s="45"/>
      <c r="U188" s="45"/>
      <c r="V188" s="43" t="s">
        <v>5</v>
      </c>
      <c r="W188" s="43" t="s">
        <v>367</v>
      </c>
      <c r="X188" s="114" t="s">
        <v>78</v>
      </c>
      <c r="Y188" s="114"/>
      <c r="Z188" s="114"/>
      <c r="AA188" s="114"/>
      <c r="AB188" s="114" t="s">
        <v>79</v>
      </c>
      <c r="AC188" s="3"/>
      <c r="AD188" s="3"/>
    </row>
    <row r="189" spans="1:30" ht="30" x14ac:dyDescent="0.25">
      <c r="A189" s="114">
        <f t="shared" si="9"/>
        <v>131</v>
      </c>
      <c r="B189" s="63" t="s">
        <v>368</v>
      </c>
      <c r="C189" s="39" t="s">
        <v>25</v>
      </c>
      <c r="D189" s="73">
        <v>1.6000000000000001E-3</v>
      </c>
      <c r="E189" s="74">
        <v>1.6000000000000001E-3</v>
      </c>
      <c r="F189" s="41">
        <f t="shared" si="8"/>
        <v>0</v>
      </c>
      <c r="G189" s="45"/>
      <c r="H189" s="45"/>
      <c r="I189" s="45"/>
      <c r="J189" s="45"/>
      <c r="K189" s="45"/>
      <c r="L189" s="45"/>
      <c r="M189" s="45"/>
      <c r="N189" s="45"/>
      <c r="O189" s="45"/>
      <c r="P189" s="45"/>
      <c r="Q189" s="45"/>
      <c r="R189" s="45"/>
      <c r="S189" s="45"/>
      <c r="T189" s="45"/>
      <c r="U189" s="45"/>
      <c r="V189" s="43" t="s">
        <v>5</v>
      </c>
      <c r="W189" s="43" t="s">
        <v>367</v>
      </c>
      <c r="X189" s="114" t="s">
        <v>78</v>
      </c>
      <c r="Y189" s="114"/>
      <c r="Z189" s="114"/>
      <c r="AA189" s="114"/>
      <c r="AB189" s="114" t="s">
        <v>79</v>
      </c>
      <c r="AC189" s="3"/>
      <c r="AD189" s="3"/>
    </row>
    <row r="190" spans="1:30" ht="30" x14ac:dyDescent="0.25">
      <c r="A190" s="114">
        <f t="shared" si="9"/>
        <v>132</v>
      </c>
      <c r="B190" s="63" t="s">
        <v>369</v>
      </c>
      <c r="C190" s="39" t="s">
        <v>25</v>
      </c>
      <c r="D190" s="73">
        <v>1.6000000000000001E-3</v>
      </c>
      <c r="E190" s="74">
        <v>1.6000000000000001E-3</v>
      </c>
      <c r="F190" s="41">
        <f t="shared" si="8"/>
        <v>0</v>
      </c>
      <c r="G190" s="45"/>
      <c r="H190" s="45"/>
      <c r="I190" s="45"/>
      <c r="J190" s="45"/>
      <c r="K190" s="45"/>
      <c r="L190" s="45"/>
      <c r="M190" s="45"/>
      <c r="N190" s="45"/>
      <c r="O190" s="45"/>
      <c r="P190" s="45"/>
      <c r="Q190" s="45"/>
      <c r="R190" s="45"/>
      <c r="S190" s="45"/>
      <c r="T190" s="45"/>
      <c r="U190" s="45"/>
      <c r="V190" s="43" t="s">
        <v>5</v>
      </c>
      <c r="W190" s="43" t="s">
        <v>370</v>
      </c>
      <c r="X190" s="114" t="s">
        <v>78</v>
      </c>
      <c r="Y190" s="114"/>
      <c r="Z190" s="114"/>
      <c r="AA190" s="114"/>
      <c r="AB190" s="114" t="s">
        <v>79</v>
      </c>
      <c r="AC190" s="3"/>
      <c r="AD190" s="3"/>
    </row>
    <row r="191" spans="1:30" ht="30" x14ac:dyDescent="0.25">
      <c r="A191" s="114">
        <f t="shared" si="9"/>
        <v>133</v>
      </c>
      <c r="B191" s="63" t="s">
        <v>371</v>
      </c>
      <c r="C191" s="39" t="s">
        <v>25</v>
      </c>
      <c r="D191" s="73">
        <v>1.6000000000000001E-3</v>
      </c>
      <c r="E191" s="74">
        <v>1.6000000000000001E-3</v>
      </c>
      <c r="F191" s="41">
        <f t="shared" si="8"/>
        <v>0</v>
      </c>
      <c r="G191" s="45"/>
      <c r="H191" s="45"/>
      <c r="I191" s="45"/>
      <c r="J191" s="45"/>
      <c r="K191" s="45"/>
      <c r="L191" s="45"/>
      <c r="M191" s="45"/>
      <c r="N191" s="45"/>
      <c r="O191" s="45"/>
      <c r="P191" s="45"/>
      <c r="Q191" s="45"/>
      <c r="R191" s="45"/>
      <c r="S191" s="45"/>
      <c r="T191" s="45"/>
      <c r="U191" s="45"/>
      <c r="V191" s="43" t="s">
        <v>5</v>
      </c>
      <c r="W191" s="43" t="s">
        <v>372</v>
      </c>
      <c r="X191" s="114" t="s">
        <v>78</v>
      </c>
      <c r="Y191" s="114"/>
      <c r="Z191" s="114"/>
      <c r="AA191" s="114"/>
      <c r="AB191" s="114" t="s">
        <v>79</v>
      </c>
      <c r="AC191" s="3"/>
      <c r="AD191" s="3"/>
    </row>
    <row r="192" spans="1:30" ht="30" x14ac:dyDescent="0.25">
      <c r="A192" s="114">
        <f t="shared" si="9"/>
        <v>134</v>
      </c>
      <c r="B192" s="63" t="s">
        <v>373</v>
      </c>
      <c r="C192" s="39" t="s">
        <v>25</v>
      </c>
      <c r="D192" s="73">
        <v>1.6000000000000001E-3</v>
      </c>
      <c r="E192" s="74">
        <v>1.6000000000000001E-3</v>
      </c>
      <c r="F192" s="41">
        <f t="shared" si="8"/>
        <v>0</v>
      </c>
      <c r="G192" s="45"/>
      <c r="H192" s="45"/>
      <c r="I192" s="45"/>
      <c r="J192" s="45"/>
      <c r="K192" s="45"/>
      <c r="L192" s="45"/>
      <c r="M192" s="45"/>
      <c r="N192" s="45"/>
      <c r="O192" s="45"/>
      <c r="P192" s="45"/>
      <c r="Q192" s="45"/>
      <c r="R192" s="45"/>
      <c r="S192" s="45"/>
      <c r="T192" s="45"/>
      <c r="U192" s="45"/>
      <c r="V192" s="43" t="s">
        <v>5</v>
      </c>
      <c r="W192" s="43" t="s">
        <v>374</v>
      </c>
      <c r="X192" s="114" t="s">
        <v>78</v>
      </c>
      <c r="Y192" s="114"/>
      <c r="Z192" s="114"/>
      <c r="AA192" s="114"/>
      <c r="AB192" s="114" t="s">
        <v>79</v>
      </c>
      <c r="AC192" s="3"/>
      <c r="AD192" s="3"/>
    </row>
    <row r="193" spans="1:30" ht="30" x14ac:dyDescent="0.25">
      <c r="A193" s="114">
        <f t="shared" si="9"/>
        <v>135</v>
      </c>
      <c r="B193" s="63" t="s">
        <v>375</v>
      </c>
      <c r="C193" s="39" t="s">
        <v>25</v>
      </c>
      <c r="D193" s="73">
        <v>1.6000000000000001E-3</v>
      </c>
      <c r="E193" s="74">
        <v>1.6000000000000001E-3</v>
      </c>
      <c r="F193" s="41">
        <f t="shared" si="8"/>
        <v>0</v>
      </c>
      <c r="G193" s="45"/>
      <c r="H193" s="45"/>
      <c r="I193" s="45"/>
      <c r="J193" s="45"/>
      <c r="K193" s="45"/>
      <c r="L193" s="45"/>
      <c r="M193" s="45"/>
      <c r="N193" s="45"/>
      <c r="O193" s="45"/>
      <c r="P193" s="45"/>
      <c r="Q193" s="45"/>
      <c r="R193" s="45"/>
      <c r="S193" s="45"/>
      <c r="T193" s="45"/>
      <c r="U193" s="45"/>
      <c r="V193" s="43" t="s">
        <v>5</v>
      </c>
      <c r="W193" s="43" t="s">
        <v>376</v>
      </c>
      <c r="X193" s="114" t="s">
        <v>78</v>
      </c>
      <c r="Y193" s="114"/>
      <c r="Z193" s="114"/>
      <c r="AA193" s="114"/>
      <c r="AB193" s="114" t="s">
        <v>79</v>
      </c>
      <c r="AC193" s="3"/>
      <c r="AD193" s="3"/>
    </row>
    <row r="194" spans="1:30" ht="30" x14ac:dyDescent="0.25">
      <c r="A194" s="114">
        <f t="shared" si="9"/>
        <v>136</v>
      </c>
      <c r="B194" s="63" t="s">
        <v>377</v>
      </c>
      <c r="C194" s="39" t="s">
        <v>25</v>
      </c>
      <c r="D194" s="73">
        <v>1.6000000000000001E-3</v>
      </c>
      <c r="E194" s="74">
        <v>1.6000000000000001E-3</v>
      </c>
      <c r="F194" s="41">
        <f t="shared" si="8"/>
        <v>0</v>
      </c>
      <c r="G194" s="45"/>
      <c r="H194" s="45"/>
      <c r="I194" s="45"/>
      <c r="J194" s="45"/>
      <c r="K194" s="45"/>
      <c r="L194" s="45"/>
      <c r="M194" s="45"/>
      <c r="N194" s="45"/>
      <c r="O194" s="45"/>
      <c r="P194" s="45"/>
      <c r="Q194" s="45"/>
      <c r="R194" s="45"/>
      <c r="S194" s="45"/>
      <c r="T194" s="45"/>
      <c r="U194" s="45"/>
      <c r="V194" s="43" t="s">
        <v>5</v>
      </c>
      <c r="W194" s="43" t="s">
        <v>378</v>
      </c>
      <c r="X194" s="114" t="s">
        <v>78</v>
      </c>
      <c r="Y194" s="114"/>
      <c r="Z194" s="114"/>
      <c r="AA194" s="114"/>
      <c r="AB194" s="114" t="s">
        <v>79</v>
      </c>
      <c r="AC194" s="3"/>
      <c r="AD194" s="3"/>
    </row>
    <row r="195" spans="1:30" ht="30" x14ac:dyDescent="0.25">
      <c r="A195" s="114">
        <f t="shared" si="9"/>
        <v>137</v>
      </c>
      <c r="B195" s="63" t="s">
        <v>379</v>
      </c>
      <c r="C195" s="39" t="s">
        <v>25</v>
      </c>
      <c r="D195" s="73">
        <v>1.6000000000000001E-3</v>
      </c>
      <c r="E195" s="74">
        <v>1.6000000000000001E-3</v>
      </c>
      <c r="F195" s="41">
        <f t="shared" si="8"/>
        <v>0</v>
      </c>
      <c r="G195" s="45"/>
      <c r="H195" s="45"/>
      <c r="I195" s="45"/>
      <c r="J195" s="45"/>
      <c r="K195" s="45"/>
      <c r="L195" s="45"/>
      <c r="M195" s="45"/>
      <c r="N195" s="45"/>
      <c r="O195" s="45"/>
      <c r="P195" s="45"/>
      <c r="Q195" s="45"/>
      <c r="R195" s="45"/>
      <c r="S195" s="45"/>
      <c r="T195" s="45"/>
      <c r="U195" s="45"/>
      <c r="V195" s="43" t="s">
        <v>5</v>
      </c>
      <c r="W195" s="43" t="s">
        <v>380</v>
      </c>
      <c r="X195" s="114" t="s">
        <v>78</v>
      </c>
      <c r="Y195" s="114"/>
      <c r="Z195" s="114"/>
      <c r="AA195" s="114"/>
      <c r="AB195" s="114" t="s">
        <v>79</v>
      </c>
      <c r="AC195" s="3"/>
      <c r="AD195" s="3"/>
    </row>
    <row r="196" spans="1:30" ht="30" x14ac:dyDescent="0.25">
      <c r="A196" s="114">
        <f t="shared" si="9"/>
        <v>138</v>
      </c>
      <c r="B196" s="63" t="s">
        <v>381</v>
      </c>
      <c r="C196" s="39" t="s">
        <v>25</v>
      </c>
      <c r="D196" s="73">
        <v>1.6000000000000001E-3</v>
      </c>
      <c r="E196" s="74">
        <v>1.6000000000000001E-3</v>
      </c>
      <c r="F196" s="41">
        <f t="shared" si="8"/>
        <v>0</v>
      </c>
      <c r="G196" s="45"/>
      <c r="H196" s="45"/>
      <c r="I196" s="45"/>
      <c r="J196" s="45"/>
      <c r="K196" s="45"/>
      <c r="L196" s="45"/>
      <c r="M196" s="45"/>
      <c r="N196" s="45"/>
      <c r="O196" s="45"/>
      <c r="P196" s="45"/>
      <c r="Q196" s="45"/>
      <c r="R196" s="45"/>
      <c r="S196" s="45"/>
      <c r="T196" s="45"/>
      <c r="U196" s="45"/>
      <c r="V196" s="43" t="s">
        <v>5</v>
      </c>
      <c r="W196" s="43" t="s">
        <v>382</v>
      </c>
      <c r="X196" s="114" t="s">
        <v>78</v>
      </c>
      <c r="Y196" s="114"/>
      <c r="Z196" s="114"/>
      <c r="AA196" s="114"/>
      <c r="AB196" s="114" t="s">
        <v>79</v>
      </c>
      <c r="AC196" s="3"/>
      <c r="AD196" s="3"/>
    </row>
    <row r="197" spans="1:30" ht="30" x14ac:dyDescent="0.25">
      <c r="A197" s="114">
        <f t="shared" si="9"/>
        <v>139</v>
      </c>
      <c r="B197" s="63" t="s">
        <v>383</v>
      </c>
      <c r="C197" s="39" t="s">
        <v>25</v>
      </c>
      <c r="D197" s="73">
        <v>1.6000000000000001E-3</v>
      </c>
      <c r="E197" s="74">
        <v>1.6000000000000001E-3</v>
      </c>
      <c r="F197" s="41">
        <f t="shared" si="8"/>
        <v>0</v>
      </c>
      <c r="G197" s="45"/>
      <c r="H197" s="45"/>
      <c r="I197" s="45"/>
      <c r="J197" s="45"/>
      <c r="K197" s="45"/>
      <c r="L197" s="45"/>
      <c r="M197" s="45"/>
      <c r="N197" s="45"/>
      <c r="O197" s="45"/>
      <c r="P197" s="45"/>
      <c r="Q197" s="45"/>
      <c r="R197" s="45"/>
      <c r="S197" s="45"/>
      <c r="T197" s="45"/>
      <c r="U197" s="45"/>
      <c r="V197" s="43" t="s">
        <v>5</v>
      </c>
      <c r="W197" s="43" t="s">
        <v>384</v>
      </c>
      <c r="X197" s="114" t="s">
        <v>78</v>
      </c>
      <c r="Y197" s="114"/>
      <c r="Z197" s="114"/>
      <c r="AA197" s="114"/>
      <c r="AB197" s="114" t="s">
        <v>79</v>
      </c>
      <c r="AC197" s="3"/>
      <c r="AD197" s="3"/>
    </row>
    <row r="198" spans="1:30" ht="30" x14ac:dyDescent="0.25">
      <c r="A198" s="114">
        <f t="shared" si="9"/>
        <v>140</v>
      </c>
      <c r="B198" s="63" t="s">
        <v>385</v>
      </c>
      <c r="C198" s="39" t="s">
        <v>25</v>
      </c>
      <c r="D198" s="40">
        <v>8.9370000000000005E-2</v>
      </c>
      <c r="E198" s="26">
        <v>8.9370000000000005E-2</v>
      </c>
      <c r="F198" s="41">
        <f t="shared" si="8"/>
        <v>0</v>
      </c>
      <c r="G198" s="45"/>
      <c r="H198" s="45"/>
      <c r="I198" s="45"/>
      <c r="J198" s="45"/>
      <c r="K198" s="45"/>
      <c r="L198" s="45"/>
      <c r="M198" s="45"/>
      <c r="N198" s="45"/>
      <c r="O198" s="45"/>
      <c r="P198" s="45"/>
      <c r="Q198" s="45"/>
      <c r="R198" s="45"/>
      <c r="S198" s="45"/>
      <c r="T198" s="45"/>
      <c r="U198" s="45"/>
      <c r="V198" s="43" t="s">
        <v>8</v>
      </c>
      <c r="W198" s="43" t="s">
        <v>386</v>
      </c>
      <c r="X198" s="114" t="s">
        <v>78</v>
      </c>
      <c r="Y198" s="114"/>
      <c r="Z198" s="114"/>
      <c r="AA198" s="114"/>
      <c r="AB198" s="114" t="s">
        <v>79</v>
      </c>
      <c r="AC198" s="3"/>
      <c r="AD198" s="3"/>
    </row>
    <row r="199" spans="1:30" ht="30" x14ac:dyDescent="0.25">
      <c r="A199" s="114">
        <f t="shared" si="9"/>
        <v>141</v>
      </c>
      <c r="B199" s="47" t="s">
        <v>387</v>
      </c>
      <c r="C199" s="39" t="s">
        <v>25</v>
      </c>
      <c r="D199" s="40">
        <v>0.16704000000000002</v>
      </c>
      <c r="E199" s="26">
        <v>0.16704000000000002</v>
      </c>
      <c r="F199" s="41">
        <f t="shared" si="8"/>
        <v>0</v>
      </c>
      <c r="G199" s="45"/>
      <c r="H199" s="45"/>
      <c r="I199" s="45"/>
      <c r="J199" s="45"/>
      <c r="K199" s="45"/>
      <c r="L199" s="45"/>
      <c r="M199" s="45"/>
      <c r="N199" s="45"/>
      <c r="O199" s="45"/>
      <c r="P199" s="45"/>
      <c r="Q199" s="45"/>
      <c r="R199" s="45"/>
      <c r="S199" s="45"/>
      <c r="T199" s="45"/>
      <c r="U199" s="45"/>
      <c r="V199" s="43" t="s">
        <v>12</v>
      </c>
      <c r="W199" s="43" t="s">
        <v>388</v>
      </c>
      <c r="X199" s="114" t="s">
        <v>78</v>
      </c>
      <c r="Y199" s="114"/>
      <c r="Z199" s="114"/>
      <c r="AA199" s="114"/>
      <c r="AB199" s="114" t="s">
        <v>79</v>
      </c>
      <c r="AC199" s="3"/>
      <c r="AD199" s="3"/>
    </row>
    <row r="200" spans="1:30" ht="30" x14ac:dyDescent="0.25">
      <c r="A200" s="114">
        <f t="shared" si="9"/>
        <v>142</v>
      </c>
      <c r="B200" s="63" t="s">
        <v>389</v>
      </c>
      <c r="C200" s="39" t="s">
        <v>15</v>
      </c>
      <c r="D200" s="40">
        <v>0.97</v>
      </c>
      <c r="E200" s="26">
        <v>0.97</v>
      </c>
      <c r="F200" s="41">
        <f t="shared" si="8"/>
        <v>0</v>
      </c>
      <c r="G200" s="45"/>
      <c r="H200" s="45"/>
      <c r="I200" s="45"/>
      <c r="J200" s="45"/>
      <c r="K200" s="45"/>
      <c r="L200" s="45"/>
      <c r="M200" s="45"/>
      <c r="N200" s="45"/>
      <c r="O200" s="45"/>
      <c r="P200" s="45"/>
      <c r="Q200" s="45"/>
      <c r="R200" s="45"/>
      <c r="S200" s="45"/>
      <c r="T200" s="45"/>
      <c r="U200" s="45"/>
      <c r="V200" s="43" t="s">
        <v>7</v>
      </c>
      <c r="W200" s="43" t="s">
        <v>390</v>
      </c>
      <c r="X200" s="114" t="s">
        <v>78</v>
      </c>
      <c r="Y200" s="114" t="s">
        <v>79</v>
      </c>
      <c r="Z200" s="114"/>
      <c r="AA200" s="114"/>
      <c r="AB200" s="114"/>
      <c r="AC200" s="3"/>
      <c r="AD200" s="3"/>
    </row>
    <row r="201" spans="1:30" ht="30" x14ac:dyDescent="0.25">
      <c r="A201" s="114">
        <f t="shared" si="9"/>
        <v>143</v>
      </c>
      <c r="B201" s="63" t="s">
        <v>391</v>
      </c>
      <c r="C201" s="39" t="s">
        <v>15</v>
      </c>
      <c r="D201" s="40">
        <v>3.28</v>
      </c>
      <c r="E201" s="26">
        <v>3.28</v>
      </c>
      <c r="F201" s="41">
        <f t="shared" si="8"/>
        <v>0</v>
      </c>
      <c r="G201" s="45"/>
      <c r="H201" s="45"/>
      <c r="I201" s="45"/>
      <c r="J201" s="45"/>
      <c r="K201" s="45"/>
      <c r="L201" s="45"/>
      <c r="M201" s="45"/>
      <c r="N201" s="45"/>
      <c r="O201" s="45"/>
      <c r="P201" s="45"/>
      <c r="Q201" s="45"/>
      <c r="R201" s="45"/>
      <c r="S201" s="45"/>
      <c r="T201" s="45"/>
      <c r="U201" s="45"/>
      <c r="V201" s="43" t="s">
        <v>10</v>
      </c>
      <c r="W201" s="43" t="s">
        <v>392</v>
      </c>
      <c r="X201" s="114" t="s">
        <v>78</v>
      </c>
      <c r="Y201" s="114"/>
      <c r="Z201" s="114"/>
      <c r="AA201" s="114"/>
      <c r="AB201" s="114" t="s">
        <v>79</v>
      </c>
      <c r="AC201" s="3"/>
      <c r="AD201" s="3"/>
    </row>
    <row r="202" spans="1:30" ht="45" x14ac:dyDescent="0.25">
      <c r="A202" s="114">
        <f>A201+1</f>
        <v>144</v>
      </c>
      <c r="B202" s="63" t="s">
        <v>393</v>
      </c>
      <c r="C202" s="39" t="s">
        <v>15</v>
      </c>
      <c r="D202" s="40">
        <v>1.39</v>
      </c>
      <c r="E202" s="26">
        <v>1.39</v>
      </c>
      <c r="F202" s="41">
        <f t="shared" si="8"/>
        <v>0</v>
      </c>
      <c r="G202" s="45"/>
      <c r="H202" s="45"/>
      <c r="I202" s="45"/>
      <c r="J202" s="45"/>
      <c r="K202" s="45"/>
      <c r="L202" s="45"/>
      <c r="M202" s="45"/>
      <c r="N202" s="45"/>
      <c r="O202" s="45"/>
      <c r="P202" s="45"/>
      <c r="Q202" s="45"/>
      <c r="R202" s="45"/>
      <c r="S202" s="45"/>
      <c r="T202" s="45"/>
      <c r="U202" s="45"/>
      <c r="V202" s="43" t="s">
        <v>9</v>
      </c>
      <c r="W202" s="43" t="s">
        <v>394</v>
      </c>
      <c r="X202" s="114" t="s">
        <v>78</v>
      </c>
      <c r="Y202" s="114"/>
      <c r="Z202" s="114"/>
      <c r="AA202" s="114"/>
      <c r="AB202" s="114" t="s">
        <v>79</v>
      </c>
      <c r="AC202" s="3"/>
      <c r="AD202" s="3"/>
    </row>
    <row r="203" spans="1:30" ht="30" x14ac:dyDescent="0.25">
      <c r="A203" s="114">
        <f t="shared" si="9"/>
        <v>145</v>
      </c>
      <c r="B203" s="49" t="s">
        <v>395</v>
      </c>
      <c r="C203" s="39" t="s">
        <v>396</v>
      </c>
      <c r="D203" s="40">
        <v>0.39</v>
      </c>
      <c r="E203" s="26"/>
      <c r="F203" s="41">
        <f t="shared" si="8"/>
        <v>0.39</v>
      </c>
      <c r="G203" s="45"/>
      <c r="H203" s="45"/>
      <c r="I203" s="45"/>
      <c r="J203" s="45"/>
      <c r="K203" s="45"/>
      <c r="L203" s="45"/>
      <c r="M203" s="45"/>
      <c r="N203" s="45"/>
      <c r="O203" s="45"/>
      <c r="P203" s="45"/>
      <c r="Q203" s="45"/>
      <c r="R203" s="45"/>
      <c r="S203" s="45"/>
      <c r="T203" s="45"/>
      <c r="U203" s="45">
        <v>0.39</v>
      </c>
      <c r="V203" s="43" t="s">
        <v>6</v>
      </c>
      <c r="W203" s="43" t="s">
        <v>397</v>
      </c>
      <c r="X203" s="114" t="s">
        <v>78</v>
      </c>
      <c r="Y203" s="114" t="s">
        <v>79</v>
      </c>
      <c r="Z203" s="114"/>
      <c r="AA203" s="114"/>
      <c r="AB203" s="114"/>
      <c r="AC203" s="3">
        <v>2022</v>
      </c>
      <c r="AD203" s="3"/>
    </row>
    <row r="204" spans="1:30" ht="30" x14ac:dyDescent="0.25">
      <c r="A204" s="114">
        <f t="shared" si="9"/>
        <v>146</v>
      </c>
      <c r="B204" s="49" t="s">
        <v>398</v>
      </c>
      <c r="C204" s="39" t="s">
        <v>28</v>
      </c>
      <c r="D204" s="40">
        <v>7.0000000000000007E-2</v>
      </c>
      <c r="E204" s="26"/>
      <c r="F204" s="41">
        <f t="shared" si="8"/>
        <v>7.0000000000000007E-2</v>
      </c>
      <c r="G204" s="45"/>
      <c r="H204" s="45"/>
      <c r="I204" s="45">
        <v>7.0000000000000007E-2</v>
      </c>
      <c r="J204" s="45"/>
      <c r="K204" s="45"/>
      <c r="L204" s="45"/>
      <c r="M204" s="45"/>
      <c r="N204" s="45"/>
      <c r="O204" s="45"/>
      <c r="P204" s="45"/>
      <c r="Q204" s="45"/>
      <c r="R204" s="45"/>
      <c r="S204" s="45"/>
      <c r="T204" s="45"/>
      <c r="U204" s="45"/>
      <c r="V204" s="43" t="s">
        <v>6</v>
      </c>
      <c r="W204" s="43"/>
      <c r="X204" s="114" t="s">
        <v>78</v>
      </c>
      <c r="Y204" s="114"/>
      <c r="Z204" s="114"/>
      <c r="AA204" s="114"/>
      <c r="AB204" s="114" t="s">
        <v>79</v>
      </c>
      <c r="AC204" s="3"/>
      <c r="AD204" s="3"/>
    </row>
    <row r="205" spans="1:30" ht="30" x14ac:dyDescent="0.25">
      <c r="A205" s="114">
        <f t="shared" si="9"/>
        <v>147</v>
      </c>
      <c r="B205" s="63" t="s">
        <v>399</v>
      </c>
      <c r="C205" s="39" t="s">
        <v>27</v>
      </c>
      <c r="D205" s="40">
        <v>0.13869999999999999</v>
      </c>
      <c r="E205" s="26">
        <v>0.13869999999999999</v>
      </c>
      <c r="F205" s="41">
        <f t="shared" si="8"/>
        <v>0</v>
      </c>
      <c r="G205" s="45"/>
      <c r="H205" s="45"/>
      <c r="I205" s="45"/>
      <c r="J205" s="45"/>
      <c r="K205" s="45"/>
      <c r="L205" s="45"/>
      <c r="M205" s="45"/>
      <c r="N205" s="45"/>
      <c r="O205" s="45"/>
      <c r="P205" s="45"/>
      <c r="Q205" s="45"/>
      <c r="R205" s="45"/>
      <c r="S205" s="45"/>
      <c r="T205" s="45"/>
      <c r="U205" s="45"/>
      <c r="V205" s="43" t="s">
        <v>400</v>
      </c>
      <c r="W205" s="43" t="s">
        <v>401</v>
      </c>
      <c r="X205" s="114" t="s">
        <v>78</v>
      </c>
      <c r="Y205" s="114"/>
      <c r="Z205" s="114"/>
      <c r="AA205" s="114"/>
      <c r="AB205" s="114" t="s">
        <v>79</v>
      </c>
      <c r="AC205" s="3"/>
      <c r="AD205" s="3"/>
    </row>
    <row r="206" spans="1:30" ht="30" x14ac:dyDescent="0.25">
      <c r="A206" s="114">
        <f t="shared" si="9"/>
        <v>148</v>
      </c>
      <c r="B206" s="63" t="s">
        <v>402</v>
      </c>
      <c r="C206" s="39" t="s">
        <v>25</v>
      </c>
      <c r="D206" s="40">
        <v>0.03</v>
      </c>
      <c r="E206" s="26">
        <v>0.03</v>
      </c>
      <c r="F206" s="41">
        <f t="shared" ref="F206:F219" si="10">SUM(G206:U206)</f>
        <v>0</v>
      </c>
      <c r="G206" s="45"/>
      <c r="H206" s="45"/>
      <c r="I206" s="45"/>
      <c r="J206" s="45"/>
      <c r="K206" s="45"/>
      <c r="L206" s="45"/>
      <c r="M206" s="45"/>
      <c r="N206" s="45"/>
      <c r="O206" s="45"/>
      <c r="P206" s="45"/>
      <c r="Q206" s="45"/>
      <c r="R206" s="45"/>
      <c r="S206" s="45"/>
      <c r="T206" s="45"/>
      <c r="U206" s="45"/>
      <c r="V206" s="43" t="s">
        <v>12</v>
      </c>
      <c r="W206" s="43" t="s">
        <v>403</v>
      </c>
      <c r="X206" s="114" t="s">
        <v>78</v>
      </c>
      <c r="Y206" s="114"/>
      <c r="Z206" s="114"/>
      <c r="AA206" s="114"/>
      <c r="AB206" s="114" t="s">
        <v>79</v>
      </c>
      <c r="AC206" s="3"/>
      <c r="AD206" s="3"/>
    </row>
    <row r="207" spans="1:30" ht="45" x14ac:dyDescent="0.25">
      <c r="A207" s="114">
        <f t="shared" ref="A207:A219" si="11">A206+1</f>
        <v>149</v>
      </c>
      <c r="B207" s="63" t="s">
        <v>404</v>
      </c>
      <c r="C207" s="39" t="s">
        <v>25</v>
      </c>
      <c r="D207" s="40">
        <v>0.24815999999999999</v>
      </c>
      <c r="E207" s="26">
        <v>0.24815999999999999</v>
      </c>
      <c r="F207" s="41">
        <f t="shared" si="10"/>
        <v>0</v>
      </c>
      <c r="G207" s="45"/>
      <c r="H207" s="45"/>
      <c r="I207" s="45"/>
      <c r="J207" s="45"/>
      <c r="K207" s="45"/>
      <c r="L207" s="45"/>
      <c r="M207" s="45"/>
      <c r="N207" s="45"/>
      <c r="O207" s="45"/>
      <c r="P207" s="45"/>
      <c r="Q207" s="45"/>
      <c r="R207" s="45"/>
      <c r="S207" s="45"/>
      <c r="T207" s="45"/>
      <c r="U207" s="45"/>
      <c r="V207" s="43" t="s">
        <v>12</v>
      </c>
      <c r="W207" s="43" t="s">
        <v>405</v>
      </c>
      <c r="X207" s="114" t="s">
        <v>78</v>
      </c>
      <c r="Y207" s="114"/>
      <c r="Z207" s="114"/>
      <c r="AA207" s="114"/>
      <c r="AB207" s="114" t="s">
        <v>79</v>
      </c>
      <c r="AC207" s="3"/>
      <c r="AD207" s="3"/>
    </row>
    <row r="208" spans="1:30" ht="30" x14ac:dyDescent="0.25">
      <c r="A208" s="114">
        <f t="shared" si="11"/>
        <v>150</v>
      </c>
      <c r="B208" s="63" t="s">
        <v>406</v>
      </c>
      <c r="C208" s="39" t="s">
        <v>25</v>
      </c>
      <c r="D208" s="75">
        <v>4.0000000000000001E-3</v>
      </c>
      <c r="E208" s="76">
        <v>4.0000000000000001E-3</v>
      </c>
      <c r="F208" s="41">
        <f t="shared" si="10"/>
        <v>0</v>
      </c>
      <c r="G208" s="45"/>
      <c r="H208" s="45"/>
      <c r="I208" s="45"/>
      <c r="J208" s="45"/>
      <c r="K208" s="45"/>
      <c r="L208" s="45"/>
      <c r="M208" s="45"/>
      <c r="N208" s="45"/>
      <c r="O208" s="45"/>
      <c r="P208" s="45"/>
      <c r="Q208" s="45"/>
      <c r="R208" s="45"/>
      <c r="S208" s="45"/>
      <c r="T208" s="45"/>
      <c r="U208" s="45"/>
      <c r="V208" s="43" t="s">
        <v>12</v>
      </c>
      <c r="W208" s="43" t="s">
        <v>407</v>
      </c>
      <c r="X208" s="114" t="s">
        <v>78</v>
      </c>
      <c r="Y208" s="114"/>
      <c r="Z208" s="114"/>
      <c r="AA208" s="114"/>
      <c r="AB208" s="114" t="s">
        <v>79</v>
      </c>
      <c r="AC208" s="3"/>
      <c r="AD208" s="3"/>
    </row>
    <row r="209" spans="1:30" ht="30" x14ac:dyDescent="0.25">
      <c r="A209" s="114">
        <f t="shared" si="11"/>
        <v>151</v>
      </c>
      <c r="B209" s="63" t="s">
        <v>408</v>
      </c>
      <c r="C209" s="39" t="s">
        <v>25</v>
      </c>
      <c r="D209" s="40">
        <v>2.7E-2</v>
      </c>
      <c r="E209" s="26">
        <v>2.7E-2</v>
      </c>
      <c r="F209" s="41">
        <f t="shared" si="10"/>
        <v>0</v>
      </c>
      <c r="G209" s="45"/>
      <c r="H209" s="45"/>
      <c r="I209" s="45"/>
      <c r="J209" s="45"/>
      <c r="K209" s="45"/>
      <c r="L209" s="45"/>
      <c r="M209" s="45"/>
      <c r="N209" s="45"/>
      <c r="O209" s="45"/>
      <c r="P209" s="45"/>
      <c r="Q209" s="45"/>
      <c r="R209" s="45"/>
      <c r="S209" s="45"/>
      <c r="T209" s="45"/>
      <c r="U209" s="45"/>
      <c r="V209" s="43" t="s">
        <v>11</v>
      </c>
      <c r="W209" s="43" t="s">
        <v>409</v>
      </c>
      <c r="X209" s="114" t="s">
        <v>78</v>
      </c>
      <c r="Y209" s="114"/>
      <c r="Z209" s="114"/>
      <c r="AA209" s="114"/>
      <c r="AB209" s="114" t="s">
        <v>79</v>
      </c>
      <c r="AC209" s="3"/>
      <c r="AD209" s="3"/>
    </row>
    <row r="210" spans="1:30" ht="30" x14ac:dyDescent="0.25">
      <c r="A210" s="114">
        <f t="shared" si="11"/>
        <v>152</v>
      </c>
      <c r="B210" s="63" t="s">
        <v>410</v>
      </c>
      <c r="C210" s="39" t="s">
        <v>25</v>
      </c>
      <c r="D210" s="40">
        <v>0.22500000000000001</v>
      </c>
      <c r="E210" s="26">
        <v>0.22500000000000001</v>
      </c>
      <c r="F210" s="41">
        <f t="shared" si="10"/>
        <v>0</v>
      </c>
      <c r="G210" s="45"/>
      <c r="H210" s="45"/>
      <c r="I210" s="45"/>
      <c r="J210" s="45"/>
      <c r="K210" s="45"/>
      <c r="L210" s="45"/>
      <c r="M210" s="45"/>
      <c r="N210" s="45"/>
      <c r="O210" s="45"/>
      <c r="P210" s="45"/>
      <c r="Q210" s="45"/>
      <c r="R210" s="45"/>
      <c r="S210" s="45"/>
      <c r="T210" s="45"/>
      <c r="U210" s="45"/>
      <c r="V210" s="43" t="s">
        <v>9</v>
      </c>
      <c r="W210" s="43" t="s">
        <v>411</v>
      </c>
      <c r="X210" s="114" t="s">
        <v>78</v>
      </c>
      <c r="Y210" s="114"/>
      <c r="Z210" s="114"/>
      <c r="AA210" s="114"/>
      <c r="AB210" s="114" t="s">
        <v>79</v>
      </c>
      <c r="AC210" s="3"/>
      <c r="AD210" s="3"/>
    </row>
    <row r="211" spans="1:30" ht="30" x14ac:dyDescent="0.25">
      <c r="A211" s="114">
        <f t="shared" si="11"/>
        <v>153</v>
      </c>
      <c r="B211" s="63" t="s">
        <v>412</v>
      </c>
      <c r="C211" s="39" t="s">
        <v>25</v>
      </c>
      <c r="D211" s="40">
        <v>3.44E-2</v>
      </c>
      <c r="E211" s="26">
        <v>3.44E-2</v>
      </c>
      <c r="F211" s="41">
        <f t="shared" si="10"/>
        <v>0</v>
      </c>
      <c r="G211" s="45"/>
      <c r="H211" s="45"/>
      <c r="I211" s="45"/>
      <c r="J211" s="45"/>
      <c r="K211" s="45"/>
      <c r="L211" s="45"/>
      <c r="M211" s="45"/>
      <c r="N211" s="45"/>
      <c r="O211" s="45"/>
      <c r="P211" s="45"/>
      <c r="Q211" s="45"/>
      <c r="R211" s="45"/>
      <c r="S211" s="45"/>
      <c r="T211" s="45"/>
      <c r="U211" s="45"/>
      <c r="V211" s="43" t="s">
        <v>7</v>
      </c>
      <c r="W211" s="43" t="s">
        <v>413</v>
      </c>
      <c r="X211" s="114" t="s">
        <v>78</v>
      </c>
      <c r="Y211" s="114"/>
      <c r="Z211" s="114"/>
      <c r="AA211" s="114"/>
      <c r="AB211" s="114" t="s">
        <v>79</v>
      </c>
      <c r="AC211" s="3"/>
      <c r="AD211" s="3"/>
    </row>
    <row r="212" spans="1:30" ht="30" x14ac:dyDescent="0.25">
      <c r="A212" s="114">
        <f t="shared" si="11"/>
        <v>154</v>
      </c>
      <c r="B212" s="63" t="s">
        <v>414</v>
      </c>
      <c r="C212" s="39" t="s">
        <v>25</v>
      </c>
      <c r="D212" s="40">
        <v>0.3</v>
      </c>
      <c r="E212" s="26">
        <v>0.3</v>
      </c>
      <c r="F212" s="41">
        <f t="shared" si="10"/>
        <v>0</v>
      </c>
      <c r="G212" s="45"/>
      <c r="H212" s="45"/>
      <c r="I212" s="45"/>
      <c r="J212" s="45"/>
      <c r="K212" s="45"/>
      <c r="L212" s="45"/>
      <c r="M212" s="45"/>
      <c r="N212" s="45"/>
      <c r="O212" s="45"/>
      <c r="P212" s="45"/>
      <c r="Q212" s="45"/>
      <c r="R212" s="45"/>
      <c r="S212" s="45"/>
      <c r="T212" s="45"/>
      <c r="U212" s="45"/>
      <c r="V212" s="43" t="s">
        <v>9</v>
      </c>
      <c r="W212" s="43" t="s">
        <v>415</v>
      </c>
      <c r="X212" s="114" t="s">
        <v>78</v>
      </c>
      <c r="Y212" s="114"/>
      <c r="Z212" s="114"/>
      <c r="AA212" s="114"/>
      <c r="AB212" s="114" t="s">
        <v>79</v>
      </c>
      <c r="AC212" s="3"/>
      <c r="AD212" s="3"/>
    </row>
    <row r="213" spans="1:30" ht="30" x14ac:dyDescent="0.25">
      <c r="A213" s="114">
        <f t="shared" si="11"/>
        <v>155</v>
      </c>
      <c r="B213" s="63" t="s">
        <v>416</v>
      </c>
      <c r="C213" s="39" t="s">
        <v>15</v>
      </c>
      <c r="D213" s="40">
        <v>0.65</v>
      </c>
      <c r="E213" s="26"/>
      <c r="F213" s="41">
        <f t="shared" si="10"/>
        <v>0.65</v>
      </c>
      <c r="G213" s="45"/>
      <c r="H213" s="45"/>
      <c r="I213" s="45"/>
      <c r="J213" s="45"/>
      <c r="K213" s="45"/>
      <c r="L213" s="113"/>
      <c r="M213" s="45"/>
      <c r="N213" s="45"/>
      <c r="O213" s="45"/>
      <c r="P213" s="45"/>
      <c r="Q213" s="45"/>
      <c r="R213" s="45"/>
      <c r="S213" s="45"/>
      <c r="T213" s="45"/>
      <c r="U213" s="45">
        <v>0.65</v>
      </c>
      <c r="V213" s="43" t="s">
        <v>7</v>
      </c>
      <c r="W213" s="114" t="s">
        <v>417</v>
      </c>
      <c r="X213" s="114" t="s">
        <v>248</v>
      </c>
      <c r="Y213" s="114"/>
      <c r="Z213" s="114"/>
      <c r="AA213" s="114"/>
      <c r="AB213" s="114" t="s">
        <v>79</v>
      </c>
      <c r="AC213" s="3"/>
      <c r="AD213" s="3"/>
    </row>
    <row r="214" spans="1:30" ht="30" x14ac:dyDescent="0.25">
      <c r="A214" s="114">
        <f t="shared" si="11"/>
        <v>156</v>
      </c>
      <c r="B214" s="63" t="s">
        <v>418</v>
      </c>
      <c r="C214" s="39" t="s">
        <v>419</v>
      </c>
      <c r="D214" s="40">
        <v>0.15</v>
      </c>
      <c r="E214" s="26"/>
      <c r="F214" s="41">
        <f t="shared" si="10"/>
        <v>0.15</v>
      </c>
      <c r="G214" s="45"/>
      <c r="H214" s="45"/>
      <c r="I214" s="45"/>
      <c r="J214" s="45">
        <v>0.15</v>
      </c>
      <c r="K214" s="45"/>
      <c r="L214" s="45"/>
      <c r="M214" s="45"/>
      <c r="N214" s="45"/>
      <c r="O214" s="45"/>
      <c r="P214" s="45"/>
      <c r="Q214" s="45"/>
      <c r="R214" s="45"/>
      <c r="S214" s="45"/>
      <c r="T214" s="45"/>
      <c r="U214" s="45"/>
      <c r="V214" s="43" t="s">
        <v>115</v>
      </c>
      <c r="W214" s="43"/>
      <c r="X214" s="114" t="s">
        <v>78</v>
      </c>
      <c r="Y214" s="114"/>
      <c r="Z214" s="114"/>
      <c r="AA214" s="114"/>
      <c r="AB214" s="114" t="s">
        <v>79</v>
      </c>
      <c r="AC214" s="3"/>
      <c r="AD214" s="3"/>
    </row>
    <row r="215" spans="1:30" ht="30" x14ac:dyDescent="0.25">
      <c r="A215" s="114">
        <f t="shared" si="11"/>
        <v>157</v>
      </c>
      <c r="B215" s="63" t="s">
        <v>420</v>
      </c>
      <c r="C215" s="39" t="s">
        <v>25</v>
      </c>
      <c r="D215" s="40">
        <v>0.01</v>
      </c>
      <c r="E215" s="26">
        <v>0.01</v>
      </c>
      <c r="F215" s="41">
        <f t="shared" si="10"/>
        <v>0</v>
      </c>
      <c r="G215" s="45"/>
      <c r="H215" s="45"/>
      <c r="I215" s="45"/>
      <c r="J215" s="45"/>
      <c r="K215" s="45"/>
      <c r="L215" s="45"/>
      <c r="M215" s="45"/>
      <c r="N215" s="45"/>
      <c r="O215" s="45"/>
      <c r="P215" s="45"/>
      <c r="Q215" s="45"/>
      <c r="R215" s="45"/>
      <c r="S215" s="45"/>
      <c r="T215" s="45"/>
      <c r="U215" s="45"/>
      <c r="V215" s="43" t="s">
        <v>7</v>
      </c>
      <c r="W215" s="43"/>
      <c r="X215" s="114" t="s">
        <v>78</v>
      </c>
      <c r="Y215" s="114"/>
      <c r="Z215" s="114"/>
      <c r="AA215" s="114"/>
      <c r="AB215" s="114" t="s">
        <v>79</v>
      </c>
      <c r="AC215" s="3"/>
      <c r="AD215" s="3"/>
    </row>
    <row r="216" spans="1:30" ht="30" x14ac:dyDescent="0.25">
      <c r="A216" s="114">
        <f t="shared" si="11"/>
        <v>158</v>
      </c>
      <c r="B216" s="63" t="s">
        <v>421</v>
      </c>
      <c r="C216" s="39" t="s">
        <v>25</v>
      </c>
      <c r="D216" s="40">
        <v>0.02</v>
      </c>
      <c r="E216" s="26">
        <v>0.02</v>
      </c>
      <c r="F216" s="41">
        <f t="shared" si="10"/>
        <v>0</v>
      </c>
      <c r="G216" s="45"/>
      <c r="H216" s="45"/>
      <c r="I216" s="45"/>
      <c r="J216" s="45"/>
      <c r="K216" s="45"/>
      <c r="L216" s="45"/>
      <c r="M216" s="45"/>
      <c r="N216" s="45"/>
      <c r="O216" s="45"/>
      <c r="P216" s="45"/>
      <c r="Q216" s="45"/>
      <c r="R216" s="45"/>
      <c r="S216" s="45"/>
      <c r="T216" s="45"/>
      <c r="U216" s="45"/>
      <c r="V216" s="43" t="s">
        <v>34</v>
      </c>
      <c r="W216" s="43"/>
      <c r="X216" s="114" t="s">
        <v>78</v>
      </c>
      <c r="Y216" s="114"/>
      <c r="Z216" s="114"/>
      <c r="AA216" s="114"/>
      <c r="AB216" s="114" t="s">
        <v>79</v>
      </c>
      <c r="AC216" s="3"/>
      <c r="AD216" s="3"/>
    </row>
    <row r="217" spans="1:30" ht="30" x14ac:dyDescent="0.25">
      <c r="A217" s="114">
        <f t="shared" si="11"/>
        <v>159</v>
      </c>
      <c r="B217" s="63" t="s">
        <v>422</v>
      </c>
      <c r="C217" s="39" t="s">
        <v>25</v>
      </c>
      <c r="D217" s="40">
        <v>0.01</v>
      </c>
      <c r="E217" s="26">
        <v>0.01</v>
      </c>
      <c r="F217" s="41">
        <f t="shared" si="10"/>
        <v>0</v>
      </c>
      <c r="G217" s="45"/>
      <c r="H217" s="45"/>
      <c r="I217" s="45"/>
      <c r="J217" s="45"/>
      <c r="K217" s="45"/>
      <c r="L217" s="45"/>
      <c r="M217" s="45"/>
      <c r="N217" s="45"/>
      <c r="O217" s="45"/>
      <c r="P217" s="45"/>
      <c r="Q217" s="45"/>
      <c r="R217" s="45"/>
      <c r="S217" s="45"/>
      <c r="T217" s="45"/>
      <c r="U217" s="45"/>
      <c r="V217" s="43" t="s">
        <v>7</v>
      </c>
      <c r="W217" s="43"/>
      <c r="X217" s="114" t="s">
        <v>78</v>
      </c>
      <c r="Y217" s="114"/>
      <c r="Z217" s="114"/>
      <c r="AA217" s="114"/>
      <c r="AB217" s="114" t="s">
        <v>79</v>
      </c>
      <c r="AC217" s="3"/>
      <c r="AD217" s="3"/>
    </row>
    <row r="218" spans="1:30" ht="30" x14ac:dyDescent="0.25">
      <c r="A218" s="114">
        <f t="shared" si="11"/>
        <v>160</v>
      </c>
      <c r="B218" s="63" t="s">
        <v>423</v>
      </c>
      <c r="C218" s="39" t="s">
        <v>25</v>
      </c>
      <c r="D218" s="40">
        <v>0.01</v>
      </c>
      <c r="E218" s="26">
        <v>0.01</v>
      </c>
      <c r="F218" s="41">
        <f t="shared" si="10"/>
        <v>0</v>
      </c>
      <c r="G218" s="45"/>
      <c r="H218" s="45"/>
      <c r="I218" s="45"/>
      <c r="J218" s="45"/>
      <c r="K218" s="45"/>
      <c r="L218" s="45"/>
      <c r="M218" s="45"/>
      <c r="N218" s="45"/>
      <c r="O218" s="45"/>
      <c r="P218" s="45"/>
      <c r="Q218" s="45"/>
      <c r="R218" s="45"/>
      <c r="S218" s="45"/>
      <c r="T218" s="45"/>
      <c r="U218" s="45"/>
      <c r="V218" s="43" t="s">
        <v>424</v>
      </c>
      <c r="W218" s="43"/>
      <c r="X218" s="114" t="s">
        <v>78</v>
      </c>
      <c r="Y218" s="114"/>
      <c r="Z218" s="114"/>
      <c r="AA218" s="114"/>
      <c r="AB218" s="114" t="s">
        <v>79</v>
      </c>
      <c r="AC218" s="3"/>
      <c r="AD218" s="3"/>
    </row>
    <row r="219" spans="1:30" ht="30" x14ac:dyDescent="0.25">
      <c r="A219" s="114">
        <f t="shared" si="11"/>
        <v>161</v>
      </c>
      <c r="B219" s="63" t="s">
        <v>425</v>
      </c>
      <c r="C219" s="39" t="s">
        <v>15</v>
      </c>
      <c r="D219" s="40">
        <v>1.38</v>
      </c>
      <c r="E219" s="26"/>
      <c r="F219" s="41">
        <f t="shared" si="10"/>
        <v>1.38</v>
      </c>
      <c r="G219" s="45"/>
      <c r="H219" s="45"/>
      <c r="I219" s="45"/>
      <c r="J219" s="45"/>
      <c r="K219" s="45"/>
      <c r="L219" s="45"/>
      <c r="M219" s="45"/>
      <c r="N219" s="45"/>
      <c r="O219" s="45"/>
      <c r="P219" s="45"/>
      <c r="Q219" s="45"/>
      <c r="R219" s="45"/>
      <c r="S219" s="45"/>
      <c r="T219" s="45"/>
      <c r="U219" s="45">
        <v>1.38</v>
      </c>
      <c r="V219" s="43" t="s">
        <v>10</v>
      </c>
      <c r="W219" s="43"/>
      <c r="X219" s="114" t="s">
        <v>78</v>
      </c>
      <c r="Y219" s="114" t="s">
        <v>79</v>
      </c>
      <c r="Z219" s="114"/>
      <c r="AA219" s="114"/>
      <c r="AB219" s="114"/>
      <c r="AC219" s="3"/>
      <c r="AD219" s="3"/>
    </row>
    <row r="220" spans="1:30" hidden="1" x14ac:dyDescent="0.25">
      <c r="A220" s="62"/>
      <c r="B220" s="77" t="s">
        <v>426</v>
      </c>
      <c r="C220" s="39"/>
      <c r="D220" s="40"/>
      <c r="E220" s="26"/>
      <c r="F220" s="26"/>
      <c r="G220" s="45"/>
      <c r="H220" s="45"/>
      <c r="I220" s="45"/>
      <c r="J220" s="45"/>
      <c r="K220" s="45"/>
      <c r="L220" s="45"/>
      <c r="M220" s="45"/>
      <c r="N220" s="45"/>
      <c r="O220" s="45"/>
      <c r="P220" s="45"/>
      <c r="Q220" s="45"/>
      <c r="R220" s="45"/>
      <c r="S220" s="45"/>
      <c r="T220" s="45"/>
      <c r="U220" s="45"/>
      <c r="V220" s="43"/>
      <c r="W220" s="43"/>
      <c r="X220" s="114"/>
      <c r="Y220" s="114"/>
      <c r="Z220" s="114"/>
      <c r="AA220" s="114"/>
      <c r="AB220" s="114"/>
      <c r="AC220" s="3"/>
      <c r="AD220" s="3"/>
    </row>
    <row r="221" spans="1:30" x14ac:dyDescent="0.25">
      <c r="A221" s="114">
        <f>A219+1</f>
        <v>162</v>
      </c>
      <c r="B221" s="3" t="s">
        <v>427</v>
      </c>
      <c r="C221" s="114" t="s">
        <v>22</v>
      </c>
      <c r="D221" s="40">
        <f>E221+F221</f>
        <v>0.02</v>
      </c>
      <c r="E221" s="40"/>
      <c r="F221" s="41">
        <f t="shared" ref="F221:F232" si="12">SUM(G221:U221)</f>
        <v>0.02</v>
      </c>
      <c r="G221" s="113"/>
      <c r="H221" s="113"/>
      <c r="I221" s="113"/>
      <c r="J221" s="113"/>
      <c r="K221" s="113"/>
      <c r="L221" s="113"/>
      <c r="M221" s="113"/>
      <c r="N221" s="113">
        <v>0.02</v>
      </c>
      <c r="O221" s="113"/>
      <c r="P221" s="113"/>
      <c r="Q221" s="113"/>
      <c r="R221" s="113"/>
      <c r="S221" s="113"/>
      <c r="T221" s="113"/>
      <c r="U221" s="113"/>
      <c r="V221" s="114" t="s">
        <v>9</v>
      </c>
      <c r="W221" s="114"/>
      <c r="X221" s="114" t="s">
        <v>134</v>
      </c>
      <c r="Y221" s="114"/>
      <c r="Z221" s="114"/>
      <c r="AA221" s="114"/>
      <c r="AB221" s="114" t="s">
        <v>79</v>
      </c>
      <c r="AC221" s="3"/>
      <c r="AD221" s="3"/>
    </row>
    <row r="222" spans="1:30" x14ac:dyDescent="0.25">
      <c r="A222" s="114">
        <f>A221+1</f>
        <v>163</v>
      </c>
      <c r="B222" s="63" t="s">
        <v>428</v>
      </c>
      <c r="C222" s="39" t="s">
        <v>15</v>
      </c>
      <c r="D222" s="40">
        <v>2.64E-2</v>
      </c>
      <c r="E222" s="40">
        <v>2.64E-2</v>
      </c>
      <c r="F222" s="41">
        <f>SUM(G222:U222)</f>
        <v>0</v>
      </c>
      <c r="G222" s="45"/>
      <c r="H222" s="45"/>
      <c r="I222" s="45"/>
      <c r="J222" s="45"/>
      <c r="K222" s="45"/>
      <c r="L222" s="45"/>
      <c r="M222" s="45"/>
      <c r="N222" s="45"/>
      <c r="O222" s="45"/>
      <c r="P222" s="45"/>
      <c r="Q222" s="45"/>
      <c r="R222" s="45"/>
      <c r="S222" s="45"/>
      <c r="T222" s="45"/>
      <c r="U222" s="45"/>
      <c r="V222" s="43" t="s">
        <v>9</v>
      </c>
      <c r="W222" s="43" t="s">
        <v>429</v>
      </c>
      <c r="X222" s="114" t="s">
        <v>134</v>
      </c>
      <c r="Y222" s="114"/>
      <c r="Z222" s="114"/>
      <c r="AA222" s="114"/>
      <c r="AB222" s="114" t="s">
        <v>79</v>
      </c>
      <c r="AC222" s="3"/>
      <c r="AD222" s="3"/>
    </row>
    <row r="223" spans="1:30" x14ac:dyDescent="0.25">
      <c r="A223" s="114">
        <f>A222+1</f>
        <v>164</v>
      </c>
      <c r="B223" s="63" t="s">
        <v>430</v>
      </c>
      <c r="C223" s="39" t="s">
        <v>25</v>
      </c>
      <c r="D223" s="40">
        <v>2.1999999999999999E-2</v>
      </c>
      <c r="E223" s="26">
        <v>2.1999999999999999E-2</v>
      </c>
      <c r="F223" s="41">
        <f t="shared" si="12"/>
        <v>0</v>
      </c>
      <c r="G223" s="45"/>
      <c r="H223" s="45"/>
      <c r="I223" s="45"/>
      <c r="J223" s="45"/>
      <c r="K223" s="45"/>
      <c r="L223" s="45"/>
      <c r="M223" s="45"/>
      <c r="N223" s="45"/>
      <c r="O223" s="45"/>
      <c r="P223" s="45"/>
      <c r="Q223" s="45"/>
      <c r="R223" s="45"/>
      <c r="S223" s="45"/>
      <c r="T223" s="45"/>
      <c r="U223" s="45"/>
      <c r="V223" s="43" t="s">
        <v>10</v>
      </c>
      <c r="W223" s="43" t="s">
        <v>431</v>
      </c>
      <c r="X223" s="114" t="s">
        <v>134</v>
      </c>
      <c r="Y223" s="114"/>
      <c r="Z223" s="114"/>
      <c r="AA223" s="114"/>
      <c r="AB223" s="114" t="s">
        <v>79</v>
      </c>
      <c r="AC223" s="3"/>
      <c r="AD223" s="3"/>
    </row>
    <row r="224" spans="1:30" x14ac:dyDescent="0.25">
      <c r="A224" s="114">
        <f>A223+1</f>
        <v>165</v>
      </c>
      <c r="B224" s="63" t="s">
        <v>432</v>
      </c>
      <c r="C224" s="39" t="s">
        <v>28</v>
      </c>
      <c r="D224" s="40">
        <v>0.06</v>
      </c>
      <c r="E224" s="26">
        <v>0.06</v>
      </c>
      <c r="F224" s="41">
        <f t="shared" si="12"/>
        <v>0</v>
      </c>
      <c r="G224" s="45"/>
      <c r="H224" s="45"/>
      <c r="I224" s="45"/>
      <c r="J224" s="45"/>
      <c r="K224" s="45"/>
      <c r="L224" s="45"/>
      <c r="M224" s="45"/>
      <c r="N224" s="45"/>
      <c r="O224" s="45"/>
      <c r="P224" s="45"/>
      <c r="Q224" s="45"/>
      <c r="R224" s="45"/>
      <c r="S224" s="45"/>
      <c r="T224" s="45"/>
      <c r="U224" s="45"/>
      <c r="V224" s="43" t="s">
        <v>7</v>
      </c>
      <c r="W224" s="43" t="s">
        <v>433</v>
      </c>
      <c r="X224" s="114" t="s">
        <v>134</v>
      </c>
      <c r="Y224" s="114"/>
      <c r="Z224" s="114"/>
      <c r="AA224" s="114"/>
      <c r="AB224" s="114" t="s">
        <v>79</v>
      </c>
      <c r="AC224" s="3"/>
      <c r="AD224" s="3"/>
    </row>
    <row r="225" spans="1:30" x14ac:dyDescent="0.25">
      <c r="A225" s="114">
        <f t="shared" ref="A225:A232" si="13">A224+1</f>
        <v>166</v>
      </c>
      <c r="B225" s="63" t="s">
        <v>434</v>
      </c>
      <c r="C225" s="39" t="s">
        <v>28</v>
      </c>
      <c r="D225" s="40">
        <v>0.16</v>
      </c>
      <c r="E225" s="26">
        <v>0.16</v>
      </c>
      <c r="F225" s="41">
        <f t="shared" si="12"/>
        <v>0</v>
      </c>
      <c r="G225" s="45"/>
      <c r="H225" s="45"/>
      <c r="I225" s="45"/>
      <c r="J225" s="45"/>
      <c r="K225" s="45"/>
      <c r="L225" s="45"/>
      <c r="M225" s="45"/>
      <c r="N225" s="45"/>
      <c r="O225" s="45"/>
      <c r="P225" s="45"/>
      <c r="Q225" s="45"/>
      <c r="R225" s="45"/>
      <c r="S225" s="45"/>
      <c r="T225" s="45"/>
      <c r="U225" s="45"/>
      <c r="V225" s="43" t="s">
        <v>10</v>
      </c>
      <c r="W225" s="43" t="s">
        <v>435</v>
      </c>
      <c r="X225" s="114" t="s">
        <v>134</v>
      </c>
      <c r="Y225" s="114"/>
      <c r="Z225" s="114"/>
      <c r="AA225" s="114"/>
      <c r="AB225" s="114" t="s">
        <v>79</v>
      </c>
      <c r="AC225" s="3"/>
      <c r="AD225" s="3"/>
    </row>
    <row r="226" spans="1:30" x14ac:dyDescent="0.25">
      <c r="A226" s="114">
        <f t="shared" si="13"/>
        <v>167</v>
      </c>
      <c r="B226" s="63" t="s">
        <v>436</v>
      </c>
      <c r="C226" s="39" t="s">
        <v>28</v>
      </c>
      <c r="D226" s="40">
        <v>0.06</v>
      </c>
      <c r="E226" s="26">
        <v>0.06</v>
      </c>
      <c r="F226" s="41">
        <f t="shared" si="12"/>
        <v>0</v>
      </c>
      <c r="G226" s="45"/>
      <c r="H226" s="45"/>
      <c r="I226" s="45"/>
      <c r="J226" s="45"/>
      <c r="K226" s="45"/>
      <c r="L226" s="45"/>
      <c r="M226" s="45"/>
      <c r="N226" s="45"/>
      <c r="O226" s="45"/>
      <c r="P226" s="45"/>
      <c r="Q226" s="45"/>
      <c r="R226" s="45"/>
      <c r="S226" s="45"/>
      <c r="T226" s="45"/>
      <c r="U226" s="45"/>
      <c r="V226" s="43" t="s">
        <v>8</v>
      </c>
      <c r="W226" s="43" t="s">
        <v>437</v>
      </c>
      <c r="X226" s="114" t="s">
        <v>134</v>
      </c>
      <c r="Y226" s="114"/>
      <c r="Z226" s="114"/>
      <c r="AA226" s="114"/>
      <c r="AB226" s="114" t="s">
        <v>79</v>
      </c>
      <c r="AC226" s="3"/>
      <c r="AD226" s="3"/>
    </row>
    <row r="227" spans="1:30" x14ac:dyDescent="0.25">
      <c r="A227" s="114">
        <f t="shared" si="13"/>
        <v>168</v>
      </c>
      <c r="B227" s="63" t="s">
        <v>438</v>
      </c>
      <c r="C227" s="39" t="s">
        <v>25</v>
      </c>
      <c r="D227" s="40">
        <v>4.9000000000000002E-2</v>
      </c>
      <c r="E227" s="26">
        <v>4.9000000000000002E-2</v>
      </c>
      <c r="F227" s="41">
        <f t="shared" si="12"/>
        <v>0</v>
      </c>
      <c r="G227" s="45"/>
      <c r="H227" s="45"/>
      <c r="I227" s="45"/>
      <c r="J227" s="45"/>
      <c r="K227" s="45"/>
      <c r="L227" s="45"/>
      <c r="M227" s="45"/>
      <c r="N227" s="45"/>
      <c r="O227" s="45"/>
      <c r="P227" s="45"/>
      <c r="Q227" s="45"/>
      <c r="R227" s="45"/>
      <c r="S227" s="45"/>
      <c r="T227" s="45"/>
      <c r="U227" s="45"/>
      <c r="V227" s="43" t="s">
        <v>8</v>
      </c>
      <c r="W227" s="43" t="s">
        <v>439</v>
      </c>
      <c r="X227" s="114" t="s">
        <v>134</v>
      </c>
      <c r="Y227" s="114"/>
      <c r="Z227" s="114"/>
      <c r="AA227" s="114"/>
      <c r="AB227" s="114" t="s">
        <v>79</v>
      </c>
      <c r="AC227" s="3"/>
      <c r="AD227" s="3"/>
    </row>
    <row r="228" spans="1:30" x14ac:dyDescent="0.25">
      <c r="A228" s="114">
        <f t="shared" si="13"/>
        <v>169</v>
      </c>
      <c r="B228" s="63" t="s">
        <v>440</v>
      </c>
      <c r="C228" s="39" t="s">
        <v>25</v>
      </c>
      <c r="D228" s="40">
        <v>0.03</v>
      </c>
      <c r="E228" s="26">
        <v>0.03</v>
      </c>
      <c r="F228" s="41">
        <f t="shared" si="12"/>
        <v>0</v>
      </c>
      <c r="G228" s="45"/>
      <c r="H228" s="45"/>
      <c r="I228" s="45"/>
      <c r="J228" s="45"/>
      <c r="K228" s="45"/>
      <c r="L228" s="45"/>
      <c r="M228" s="45"/>
      <c r="N228" s="45"/>
      <c r="O228" s="45"/>
      <c r="P228" s="45"/>
      <c r="Q228" s="45"/>
      <c r="R228" s="45"/>
      <c r="S228" s="45"/>
      <c r="T228" s="45"/>
      <c r="U228" s="45"/>
      <c r="V228" s="43" t="s">
        <v>12</v>
      </c>
      <c r="W228" s="43" t="s">
        <v>441</v>
      </c>
      <c r="X228" s="114" t="s">
        <v>134</v>
      </c>
      <c r="Y228" s="114"/>
      <c r="Z228" s="114"/>
      <c r="AA228" s="114"/>
      <c r="AB228" s="114" t="s">
        <v>79</v>
      </c>
      <c r="AC228" s="3"/>
      <c r="AD228" s="3"/>
    </row>
    <row r="229" spans="1:30" x14ac:dyDescent="0.25">
      <c r="A229" s="114">
        <f t="shared" si="13"/>
        <v>170</v>
      </c>
      <c r="B229" s="63" t="s">
        <v>442</v>
      </c>
      <c r="C229" s="39" t="s">
        <v>4</v>
      </c>
      <c r="D229" s="40">
        <v>0.29799999999999999</v>
      </c>
      <c r="E229" s="26">
        <v>0.29799999999999999</v>
      </c>
      <c r="F229" s="41">
        <v>0</v>
      </c>
      <c r="G229" s="45"/>
      <c r="H229" s="45"/>
      <c r="I229" s="45"/>
      <c r="J229" s="45"/>
      <c r="K229" s="45"/>
      <c r="L229" s="45"/>
      <c r="M229" s="45"/>
      <c r="N229" s="45">
        <v>0.3</v>
      </c>
      <c r="O229" s="45"/>
      <c r="P229" s="45"/>
      <c r="Q229" s="45"/>
      <c r="R229" s="45"/>
      <c r="S229" s="45"/>
      <c r="T229" s="45"/>
      <c r="U229" s="45"/>
      <c r="V229" s="43" t="s">
        <v>8</v>
      </c>
      <c r="W229" s="43"/>
      <c r="X229" s="114" t="s">
        <v>134</v>
      </c>
      <c r="Y229" s="114"/>
      <c r="Z229" s="114"/>
      <c r="AA229" s="114"/>
      <c r="AB229" s="114" t="s">
        <v>79</v>
      </c>
      <c r="AC229" s="3"/>
      <c r="AD229" s="3" t="s">
        <v>443</v>
      </c>
    </row>
    <row r="230" spans="1:30" x14ac:dyDescent="0.25">
      <c r="A230" s="114">
        <f t="shared" si="13"/>
        <v>171</v>
      </c>
      <c r="B230" s="63" t="s">
        <v>444</v>
      </c>
      <c r="C230" s="39" t="s">
        <v>27</v>
      </c>
      <c r="D230" s="40">
        <v>0.06</v>
      </c>
      <c r="E230" s="26">
        <v>0.06</v>
      </c>
      <c r="F230" s="41">
        <f t="shared" si="12"/>
        <v>0</v>
      </c>
      <c r="G230" s="45"/>
      <c r="H230" s="45"/>
      <c r="I230" s="45"/>
      <c r="J230" s="45"/>
      <c r="K230" s="45"/>
      <c r="L230" s="45"/>
      <c r="M230" s="45"/>
      <c r="N230" s="45"/>
      <c r="O230" s="45"/>
      <c r="P230" s="45"/>
      <c r="Q230" s="45"/>
      <c r="R230" s="45"/>
      <c r="S230" s="45"/>
      <c r="T230" s="45"/>
      <c r="U230" s="45"/>
      <c r="V230" s="43" t="s">
        <v>6</v>
      </c>
      <c r="W230" s="43" t="s">
        <v>445</v>
      </c>
      <c r="X230" s="114" t="s">
        <v>134</v>
      </c>
      <c r="Y230" s="114"/>
      <c r="Z230" s="114"/>
      <c r="AA230" s="114"/>
      <c r="AB230" s="114" t="s">
        <v>79</v>
      </c>
      <c r="AC230" s="3"/>
      <c r="AD230" s="3"/>
    </row>
    <row r="231" spans="1:30" x14ac:dyDescent="0.25">
      <c r="A231" s="114">
        <f t="shared" si="13"/>
        <v>172</v>
      </c>
      <c r="B231" s="63" t="s">
        <v>446</v>
      </c>
      <c r="C231" s="39" t="s">
        <v>25</v>
      </c>
      <c r="D231" s="75">
        <v>4.4999999999999997E-3</v>
      </c>
      <c r="E231" s="26">
        <v>4.4999999999999997E-3</v>
      </c>
      <c r="F231" s="41">
        <f t="shared" si="12"/>
        <v>0</v>
      </c>
      <c r="G231" s="45"/>
      <c r="H231" s="45"/>
      <c r="I231" s="45"/>
      <c r="J231" s="45"/>
      <c r="K231" s="45"/>
      <c r="L231" s="45"/>
      <c r="M231" s="45"/>
      <c r="N231" s="45"/>
      <c r="O231" s="45"/>
      <c r="P231" s="45"/>
      <c r="Q231" s="45"/>
      <c r="R231" s="45"/>
      <c r="S231" s="45"/>
      <c r="T231" s="45"/>
      <c r="U231" s="45"/>
      <c r="V231" s="43" t="s">
        <v>8</v>
      </c>
      <c r="W231" s="43" t="s">
        <v>447</v>
      </c>
      <c r="X231" s="114" t="s">
        <v>134</v>
      </c>
      <c r="Y231" s="114"/>
      <c r="Z231" s="114"/>
      <c r="AA231" s="114"/>
      <c r="AB231" s="114" t="s">
        <v>79</v>
      </c>
      <c r="AC231" s="3"/>
      <c r="AD231" s="3"/>
    </row>
    <row r="232" spans="1:30" ht="30" x14ac:dyDescent="0.25">
      <c r="A232" s="114">
        <f t="shared" si="13"/>
        <v>173</v>
      </c>
      <c r="B232" s="63" t="s">
        <v>448</v>
      </c>
      <c r="C232" s="39" t="s">
        <v>14</v>
      </c>
      <c r="D232" s="40">
        <v>7.5</v>
      </c>
      <c r="E232" s="26">
        <v>7.5</v>
      </c>
      <c r="F232" s="41">
        <f t="shared" si="12"/>
        <v>0</v>
      </c>
      <c r="G232" s="45"/>
      <c r="H232" s="45"/>
      <c r="I232" s="45"/>
      <c r="J232" s="45"/>
      <c r="K232" s="45"/>
      <c r="L232" s="45"/>
      <c r="M232" s="45"/>
      <c r="N232" s="45"/>
      <c r="O232" s="45"/>
      <c r="P232" s="45"/>
      <c r="Q232" s="45"/>
      <c r="R232" s="45"/>
      <c r="S232" s="45"/>
      <c r="T232" s="45"/>
      <c r="U232" s="45"/>
      <c r="V232" s="43" t="s">
        <v>34</v>
      </c>
      <c r="W232" s="43"/>
      <c r="X232" s="114" t="s">
        <v>134</v>
      </c>
      <c r="Y232" s="114"/>
      <c r="Z232" s="114"/>
      <c r="AA232" s="114"/>
      <c r="AB232" s="114" t="s">
        <v>79</v>
      </c>
      <c r="AC232" s="3"/>
      <c r="AD232" s="3" t="s">
        <v>449</v>
      </c>
    </row>
    <row r="233" spans="1:30" hidden="1" x14ac:dyDescent="0.25">
      <c r="A233" s="25"/>
      <c r="B233" s="77" t="s">
        <v>450</v>
      </c>
      <c r="C233" s="39"/>
      <c r="D233" s="40"/>
      <c r="E233" s="26"/>
      <c r="F233" s="26"/>
      <c r="G233" s="45"/>
      <c r="H233" s="45"/>
      <c r="I233" s="45"/>
      <c r="J233" s="45"/>
      <c r="K233" s="45"/>
      <c r="L233" s="45"/>
      <c r="M233" s="45"/>
      <c r="N233" s="45"/>
      <c r="O233" s="45"/>
      <c r="P233" s="45"/>
      <c r="Q233" s="45"/>
      <c r="R233" s="45"/>
      <c r="S233" s="45"/>
      <c r="T233" s="45"/>
      <c r="U233" s="45"/>
      <c r="V233" s="43"/>
      <c r="W233" s="43"/>
      <c r="X233" s="114"/>
      <c r="Y233" s="114"/>
      <c r="Z233" s="114"/>
      <c r="AA233" s="114"/>
      <c r="AB233" s="114"/>
      <c r="AC233" s="3"/>
      <c r="AD233" s="3"/>
    </row>
    <row r="234" spans="1:30" x14ac:dyDescent="0.25">
      <c r="A234" s="114">
        <f>A232+1</f>
        <v>174</v>
      </c>
      <c r="B234" s="63" t="s">
        <v>451</v>
      </c>
      <c r="C234" s="39" t="s">
        <v>452</v>
      </c>
      <c r="D234" s="40">
        <f>E234+F234</f>
        <v>0.43</v>
      </c>
      <c r="E234" s="26">
        <v>0.43</v>
      </c>
      <c r="F234" s="41">
        <f>SUM(G234:U234)</f>
        <v>0</v>
      </c>
      <c r="G234" s="45"/>
      <c r="H234" s="45"/>
      <c r="I234" s="45"/>
      <c r="J234" s="45"/>
      <c r="K234" s="45"/>
      <c r="L234" s="45"/>
      <c r="M234" s="45"/>
      <c r="N234" s="45"/>
      <c r="O234" s="45"/>
      <c r="P234" s="45"/>
      <c r="Q234" s="45"/>
      <c r="R234" s="45"/>
      <c r="S234" s="45"/>
      <c r="T234" s="45"/>
      <c r="U234" s="45"/>
      <c r="V234" s="43" t="s">
        <v>34</v>
      </c>
      <c r="W234" s="43"/>
      <c r="X234" s="114" t="s">
        <v>134</v>
      </c>
      <c r="Y234" s="114" t="s">
        <v>79</v>
      </c>
      <c r="Z234" s="114"/>
      <c r="AA234" s="114"/>
      <c r="AB234" s="114"/>
      <c r="AC234" s="3"/>
      <c r="AD234" s="3"/>
    </row>
    <row r="235" spans="1:30" ht="30" x14ac:dyDescent="0.25">
      <c r="A235" s="114">
        <f>A234+1</f>
        <v>175</v>
      </c>
      <c r="B235" s="63" t="s">
        <v>453</v>
      </c>
      <c r="C235" s="39" t="s">
        <v>452</v>
      </c>
      <c r="D235" s="40">
        <v>1.23</v>
      </c>
      <c r="E235" s="26">
        <v>1.23</v>
      </c>
      <c r="F235" s="41">
        <f>SUM(G235:U235)</f>
        <v>0</v>
      </c>
      <c r="G235" s="45"/>
      <c r="H235" s="45"/>
      <c r="I235" s="45"/>
      <c r="J235" s="45"/>
      <c r="K235" s="45"/>
      <c r="L235" s="45"/>
      <c r="M235" s="45"/>
      <c r="N235" s="45"/>
      <c r="O235" s="45"/>
      <c r="P235" s="45"/>
      <c r="Q235" s="45"/>
      <c r="R235" s="45"/>
      <c r="S235" s="45"/>
      <c r="T235" s="45"/>
      <c r="U235" s="45"/>
      <c r="V235" s="43" t="s">
        <v>12</v>
      </c>
      <c r="W235" s="43"/>
      <c r="X235" s="114" t="s">
        <v>78</v>
      </c>
      <c r="Y235" s="114"/>
      <c r="Z235" s="114"/>
      <c r="AA235" s="114"/>
      <c r="AB235" s="114" t="s">
        <v>79</v>
      </c>
      <c r="AC235" s="3"/>
      <c r="AD235" s="3"/>
    </row>
    <row r="236" spans="1:30" ht="40.5" hidden="1" customHeight="1" x14ac:dyDescent="0.25">
      <c r="A236" s="114"/>
      <c r="B236" s="31" t="s">
        <v>559</v>
      </c>
      <c r="C236" s="114"/>
      <c r="D236" s="92"/>
      <c r="E236" s="92"/>
      <c r="F236" s="92"/>
      <c r="G236" s="49"/>
      <c r="H236" s="49"/>
      <c r="I236" s="49"/>
      <c r="J236" s="49"/>
      <c r="K236" s="49"/>
      <c r="L236" s="49"/>
      <c r="M236" s="49"/>
      <c r="N236" s="49"/>
      <c r="O236" s="49"/>
      <c r="P236" s="49"/>
      <c r="Q236" s="49"/>
      <c r="R236" s="49"/>
      <c r="S236" s="49"/>
      <c r="T236" s="49"/>
      <c r="U236" s="49"/>
      <c r="V236" s="49"/>
      <c r="W236" s="3"/>
      <c r="X236" s="114"/>
      <c r="Y236" s="114"/>
      <c r="Z236" s="114"/>
      <c r="AA236" s="114"/>
      <c r="AB236" s="114"/>
      <c r="AC236" s="3"/>
      <c r="AD236" s="3"/>
    </row>
    <row r="237" spans="1:30" ht="45" hidden="1" x14ac:dyDescent="0.25">
      <c r="A237" s="114"/>
      <c r="B237" s="3" t="s">
        <v>558</v>
      </c>
      <c r="C237" s="114"/>
      <c r="D237" s="92"/>
      <c r="E237" s="92"/>
      <c r="F237" s="92"/>
      <c r="G237" s="49"/>
      <c r="H237" s="49"/>
      <c r="I237" s="49"/>
      <c r="J237" s="49"/>
      <c r="K237" s="49"/>
      <c r="L237" s="49"/>
      <c r="M237" s="49"/>
      <c r="N237" s="49"/>
      <c r="O237" s="49"/>
      <c r="P237" s="49"/>
      <c r="Q237" s="49"/>
      <c r="R237" s="49"/>
      <c r="S237" s="49"/>
      <c r="T237" s="49"/>
      <c r="U237" s="49"/>
      <c r="V237" s="49"/>
      <c r="W237" s="3"/>
      <c r="X237" s="114"/>
      <c r="Y237" s="114"/>
      <c r="Z237" s="114"/>
      <c r="AA237" s="114"/>
      <c r="AB237" s="114"/>
      <c r="AC237" s="3"/>
      <c r="AD237" s="3"/>
    </row>
    <row r="238" spans="1:30" s="115" customFormat="1" hidden="1" x14ac:dyDescent="0.25">
      <c r="A238" s="23" t="s">
        <v>69</v>
      </c>
      <c r="B238" s="24" t="s">
        <v>454</v>
      </c>
      <c r="C238" s="25"/>
      <c r="D238" s="26">
        <f>D239+D240+D241+D242</f>
        <v>11.06</v>
      </c>
      <c r="E238" s="26"/>
      <c r="F238" s="27"/>
      <c r="G238" s="28"/>
      <c r="H238" s="28"/>
      <c r="I238" s="28"/>
      <c r="J238" s="28"/>
      <c r="K238" s="28"/>
      <c r="L238" s="28"/>
      <c r="M238" s="28"/>
      <c r="N238" s="28"/>
      <c r="O238" s="28"/>
      <c r="P238" s="28"/>
      <c r="Q238" s="28"/>
      <c r="R238" s="28"/>
      <c r="S238" s="28"/>
      <c r="T238" s="28"/>
      <c r="U238" s="28"/>
      <c r="V238" s="2"/>
      <c r="W238" s="2"/>
      <c r="X238" s="2"/>
      <c r="Y238" s="29"/>
      <c r="Z238" s="29"/>
      <c r="AA238" s="29"/>
      <c r="AB238" s="29"/>
      <c r="AC238" s="30"/>
      <c r="AD238" s="30"/>
    </row>
    <row r="239" spans="1:30" s="118" customFormat="1" ht="25.5" x14ac:dyDescent="0.25">
      <c r="A239" s="87">
        <v>1</v>
      </c>
      <c r="B239" s="88" t="s">
        <v>461</v>
      </c>
      <c r="C239" s="89" t="s">
        <v>30</v>
      </c>
      <c r="D239" s="90">
        <f>E239+F239</f>
        <v>2.87</v>
      </c>
      <c r="E239" s="90">
        <v>0.96</v>
      </c>
      <c r="F239" s="89">
        <v>1.91</v>
      </c>
      <c r="G239" s="89">
        <v>1.91</v>
      </c>
      <c r="H239" s="90"/>
      <c r="I239" s="90"/>
      <c r="J239" s="90"/>
      <c r="K239" s="90"/>
      <c r="L239" s="90"/>
      <c r="M239" s="90"/>
      <c r="N239" s="90"/>
      <c r="O239" s="90"/>
      <c r="P239" s="90"/>
      <c r="Q239" s="90"/>
      <c r="R239" s="90"/>
      <c r="S239" s="90"/>
      <c r="T239" s="89"/>
      <c r="U239" s="88"/>
      <c r="V239" s="89" t="s">
        <v>462</v>
      </c>
      <c r="W239" s="28" t="s">
        <v>463</v>
      </c>
      <c r="X239" s="28"/>
      <c r="Y239" s="80"/>
      <c r="Z239" s="80"/>
      <c r="AA239" s="80"/>
      <c r="AB239" s="114" t="s">
        <v>79</v>
      </c>
      <c r="AC239" s="81"/>
      <c r="AD239" s="88" t="s">
        <v>464</v>
      </c>
    </row>
    <row r="240" spans="1:30" s="115" customFormat="1" ht="30" x14ac:dyDescent="0.25">
      <c r="A240" s="25">
        <v>2</v>
      </c>
      <c r="B240" s="91" t="s">
        <v>465</v>
      </c>
      <c r="C240" s="32" t="s">
        <v>18</v>
      </c>
      <c r="D240" s="27">
        <f>F240</f>
        <v>7.77</v>
      </c>
      <c r="E240" s="90"/>
      <c r="F240" s="33">
        <f>G240+H240+I240+J240+K240+L240+M240+N240+O240+P240+Q240+R240+S240+T240+U240</f>
        <v>7.77</v>
      </c>
      <c r="G240" s="33">
        <v>7</v>
      </c>
      <c r="H240" s="33"/>
      <c r="I240" s="33">
        <v>0.5</v>
      </c>
      <c r="J240" s="33"/>
      <c r="K240" s="33"/>
      <c r="L240" s="33"/>
      <c r="M240" s="33">
        <v>0.1</v>
      </c>
      <c r="N240" s="33">
        <v>0.17</v>
      </c>
      <c r="O240" s="33"/>
      <c r="P240" s="33"/>
      <c r="Q240" s="33"/>
      <c r="R240" s="33"/>
      <c r="S240" s="33"/>
      <c r="T240" s="33"/>
      <c r="U240" s="33"/>
      <c r="V240" s="32" t="s">
        <v>466</v>
      </c>
      <c r="W240" s="91"/>
      <c r="X240" s="91"/>
      <c r="Y240" s="91"/>
      <c r="Z240" s="91"/>
      <c r="AA240" s="91"/>
      <c r="AB240" s="114" t="s">
        <v>79</v>
      </c>
      <c r="AC240" s="91"/>
      <c r="AD240" s="91" t="s">
        <v>467</v>
      </c>
    </row>
    <row r="241" spans="1:31" s="115" customFormat="1" ht="30" x14ac:dyDescent="0.25">
      <c r="A241" s="87">
        <v>3</v>
      </c>
      <c r="B241" s="91" t="s">
        <v>468</v>
      </c>
      <c r="C241" s="114" t="s">
        <v>68</v>
      </c>
      <c r="D241" s="40">
        <v>7.0000000000000007E-2</v>
      </c>
      <c r="E241" s="90">
        <f>F241</f>
        <v>6.9999999999999993E-2</v>
      </c>
      <c r="F241" s="33">
        <f>G241+H241+I241+J241+K241+L241+M241+N241+O241+P241+Q241+R241+S241+T241+U241</f>
        <v>6.9999999999999993E-2</v>
      </c>
      <c r="G241" s="33">
        <v>0.04</v>
      </c>
      <c r="H241" s="113"/>
      <c r="I241" s="113">
        <v>0.02</v>
      </c>
      <c r="J241" s="113"/>
      <c r="K241" s="113"/>
      <c r="L241" s="113"/>
      <c r="M241" s="113"/>
      <c r="N241" s="113">
        <v>0.01</v>
      </c>
      <c r="O241" s="113"/>
      <c r="P241" s="113"/>
      <c r="Q241" s="113"/>
      <c r="R241" s="113"/>
      <c r="S241" s="113"/>
      <c r="T241" s="113"/>
      <c r="U241" s="113"/>
      <c r="V241" s="82" t="s">
        <v>469</v>
      </c>
      <c r="W241" s="34"/>
      <c r="X241" s="37"/>
      <c r="Y241" s="29"/>
      <c r="Z241" s="29"/>
      <c r="AA241" s="29"/>
      <c r="AB241" s="114" t="s">
        <v>79</v>
      </c>
      <c r="AC241" s="30"/>
      <c r="AD241" s="91" t="s">
        <v>470</v>
      </c>
    </row>
    <row r="242" spans="1:31" ht="25.5" x14ac:dyDescent="0.25">
      <c r="A242" s="25">
        <v>4</v>
      </c>
      <c r="B242" s="91" t="s">
        <v>471</v>
      </c>
      <c r="C242" s="114" t="s">
        <v>18</v>
      </c>
      <c r="D242" s="40">
        <v>0.35</v>
      </c>
      <c r="E242" s="40"/>
      <c r="F242" s="33">
        <f>G242+H242+I242+J242+K242+L242+M242+N242+O242+P242+Q242+R242+S242+T242+U242</f>
        <v>0.35</v>
      </c>
      <c r="G242" s="113">
        <v>0.35</v>
      </c>
      <c r="H242" s="113"/>
      <c r="I242" s="113"/>
      <c r="J242" s="113"/>
      <c r="K242" s="113"/>
      <c r="L242" s="113"/>
      <c r="M242" s="113"/>
      <c r="N242" s="113"/>
      <c r="O242" s="113"/>
      <c r="P242" s="113"/>
      <c r="Q242" s="113"/>
      <c r="R242" s="113"/>
      <c r="S242" s="113"/>
      <c r="T242" s="113"/>
      <c r="U242" s="113"/>
      <c r="V242" s="83" t="s">
        <v>462</v>
      </c>
      <c r="W242" s="34"/>
      <c r="X242" s="37"/>
      <c r="Y242" s="29"/>
      <c r="Z242" s="29"/>
      <c r="AA242" s="29"/>
      <c r="AB242" s="114" t="s">
        <v>79</v>
      </c>
      <c r="AC242" s="30"/>
      <c r="AD242" s="91" t="s">
        <v>472</v>
      </c>
    </row>
    <row r="243" spans="1:31" s="115" customFormat="1" ht="150" x14ac:dyDescent="0.25">
      <c r="A243" s="87">
        <v>5</v>
      </c>
      <c r="B243" s="38" t="s">
        <v>554</v>
      </c>
      <c r="C243" s="114" t="s">
        <v>18</v>
      </c>
      <c r="D243" s="40">
        <v>11.88</v>
      </c>
      <c r="E243" s="40"/>
      <c r="F243" s="84">
        <v>11.88</v>
      </c>
      <c r="G243" s="42"/>
      <c r="H243" s="42"/>
      <c r="I243" s="42"/>
      <c r="J243" s="42"/>
      <c r="K243" s="42"/>
      <c r="L243" s="42"/>
      <c r="M243" s="42"/>
      <c r="N243" s="42"/>
      <c r="O243" s="42"/>
      <c r="P243" s="42"/>
      <c r="Q243" s="42"/>
      <c r="R243" s="42"/>
      <c r="S243" s="42"/>
      <c r="T243" s="42"/>
      <c r="U243" s="42">
        <v>11.88</v>
      </c>
      <c r="V243" s="83" t="s">
        <v>462</v>
      </c>
      <c r="W243" s="102"/>
      <c r="X243" s="102"/>
      <c r="Y243" s="102"/>
      <c r="Z243" s="102"/>
      <c r="AA243" s="102"/>
      <c r="AB243" s="114" t="s">
        <v>79</v>
      </c>
      <c r="AC243" s="102"/>
      <c r="AD243" s="102" t="s">
        <v>473</v>
      </c>
      <c r="AE243" s="3" t="s">
        <v>562</v>
      </c>
    </row>
    <row r="244" spans="1:31" ht="28.5" hidden="1" x14ac:dyDescent="0.25">
      <c r="A244" s="114" t="s">
        <v>137</v>
      </c>
      <c r="B244" s="35" t="s">
        <v>474</v>
      </c>
      <c r="C244" s="39"/>
      <c r="D244" s="40">
        <f>D245+D246+D247+D248</f>
        <v>18.0337</v>
      </c>
      <c r="E244" s="40"/>
      <c r="F244" s="40"/>
      <c r="G244" s="42"/>
      <c r="H244" s="42"/>
      <c r="I244" s="42"/>
      <c r="J244" s="42"/>
      <c r="K244" s="42"/>
      <c r="L244" s="42"/>
      <c r="M244" s="42"/>
      <c r="N244" s="42"/>
      <c r="O244" s="42"/>
      <c r="P244" s="42"/>
      <c r="Q244" s="42"/>
      <c r="R244" s="42"/>
      <c r="S244" s="42"/>
      <c r="T244" s="42"/>
      <c r="U244" s="42"/>
      <c r="V244" s="43"/>
      <c r="W244" s="114"/>
      <c r="X244" s="114"/>
      <c r="Y244" s="29"/>
      <c r="Z244" s="29"/>
      <c r="AA244" s="29"/>
      <c r="AB244" s="29"/>
      <c r="AC244" s="30"/>
      <c r="AD244" s="30"/>
    </row>
    <row r="245" spans="1:31" s="115" customFormat="1" ht="60" x14ac:dyDescent="0.25">
      <c r="A245" s="114">
        <v>6</v>
      </c>
      <c r="B245" s="91" t="s">
        <v>475</v>
      </c>
      <c r="C245" s="39" t="s">
        <v>476</v>
      </c>
      <c r="D245" s="40">
        <v>17.850000000000001</v>
      </c>
      <c r="E245" s="40"/>
      <c r="F245" s="113">
        <v>17.850000000000001</v>
      </c>
      <c r="G245" s="42"/>
      <c r="H245" s="42"/>
      <c r="I245" s="42"/>
      <c r="J245" s="42"/>
      <c r="K245" s="42"/>
      <c r="L245" s="42"/>
      <c r="M245" s="42"/>
      <c r="N245" s="42"/>
      <c r="O245" s="42"/>
      <c r="P245" s="42"/>
      <c r="Q245" s="42"/>
      <c r="R245" s="42"/>
      <c r="S245" s="42"/>
      <c r="T245" s="42"/>
      <c r="U245" s="42">
        <v>17.850000000000001</v>
      </c>
      <c r="V245" s="43" t="s">
        <v>477</v>
      </c>
      <c r="W245" s="114" t="s">
        <v>478</v>
      </c>
      <c r="X245" s="3" t="s">
        <v>562</v>
      </c>
      <c r="Y245" s="114"/>
      <c r="Z245" s="114"/>
      <c r="AA245" s="114"/>
      <c r="AB245" s="114" t="s">
        <v>79</v>
      </c>
      <c r="AC245" s="3"/>
      <c r="AD245" s="3"/>
    </row>
    <row r="246" spans="1:31" s="115" customFormat="1" ht="60" x14ac:dyDescent="0.25">
      <c r="A246" s="25">
        <v>7</v>
      </c>
      <c r="B246" s="3" t="s">
        <v>582</v>
      </c>
      <c r="C246" s="39" t="s">
        <v>27</v>
      </c>
      <c r="D246" s="26">
        <v>3.4500000000000003E-2</v>
      </c>
      <c r="E246" s="26"/>
      <c r="F246" s="85">
        <v>3.4500000000000003E-2</v>
      </c>
      <c r="G246" s="45"/>
      <c r="H246" s="45"/>
      <c r="I246" s="45"/>
      <c r="J246" s="45"/>
      <c r="K246" s="45"/>
      <c r="L246" s="45"/>
      <c r="M246" s="45"/>
      <c r="N246" s="45">
        <v>3.4500000000000003E-2</v>
      </c>
      <c r="O246" s="45"/>
      <c r="P246" s="45"/>
      <c r="Q246" s="45"/>
      <c r="R246" s="45"/>
      <c r="S246" s="45"/>
      <c r="T246" s="45"/>
      <c r="U246" s="45"/>
      <c r="V246" s="114" t="s">
        <v>400</v>
      </c>
      <c r="W246" s="114" t="s">
        <v>479</v>
      </c>
      <c r="X246" s="3" t="s">
        <v>562</v>
      </c>
      <c r="Y246" s="29"/>
      <c r="Z246" s="29"/>
      <c r="AA246" s="29"/>
      <c r="AB246" s="114" t="s">
        <v>79</v>
      </c>
      <c r="AC246" s="30"/>
      <c r="AD246" s="30"/>
    </row>
    <row r="247" spans="1:31" ht="60" x14ac:dyDescent="0.25">
      <c r="A247" s="114">
        <v>8</v>
      </c>
      <c r="B247" s="3" t="s">
        <v>583</v>
      </c>
      <c r="C247" s="39" t="s">
        <v>27</v>
      </c>
      <c r="D247" s="26">
        <v>6.9199999999999998E-2</v>
      </c>
      <c r="E247" s="26"/>
      <c r="F247" s="85">
        <v>6.9199999999999998E-2</v>
      </c>
      <c r="G247" s="45"/>
      <c r="H247" s="45"/>
      <c r="I247" s="45"/>
      <c r="J247" s="45"/>
      <c r="K247" s="45"/>
      <c r="L247" s="45"/>
      <c r="M247" s="45"/>
      <c r="N247" s="45">
        <v>6.9199999999999998E-2</v>
      </c>
      <c r="O247" s="45"/>
      <c r="P247" s="45"/>
      <c r="Q247" s="45"/>
      <c r="R247" s="45"/>
      <c r="S247" s="45"/>
      <c r="T247" s="45"/>
      <c r="U247" s="45"/>
      <c r="V247" s="114" t="s">
        <v>400</v>
      </c>
      <c r="W247" s="114" t="s">
        <v>480</v>
      </c>
      <c r="X247" s="3" t="s">
        <v>562</v>
      </c>
      <c r="Y247" s="29"/>
      <c r="Z247" s="29"/>
      <c r="AA247" s="29"/>
      <c r="AB247" s="114" t="s">
        <v>79</v>
      </c>
      <c r="AC247" s="30"/>
      <c r="AD247" s="30"/>
    </row>
    <row r="248" spans="1:31" x14ac:dyDescent="0.25">
      <c r="A248" s="25">
        <v>9</v>
      </c>
      <c r="B248" s="91" t="s">
        <v>481</v>
      </c>
      <c r="C248" s="39" t="s">
        <v>25</v>
      </c>
      <c r="D248" s="40">
        <v>0.08</v>
      </c>
      <c r="E248" s="40">
        <v>0.08</v>
      </c>
      <c r="F248" s="113">
        <v>0.08</v>
      </c>
      <c r="G248" s="42"/>
      <c r="H248" s="42"/>
      <c r="I248" s="42"/>
      <c r="J248" s="42"/>
      <c r="K248" s="42"/>
      <c r="L248" s="42"/>
      <c r="M248" s="42"/>
      <c r="N248" s="42"/>
      <c r="O248" s="42"/>
      <c r="P248" s="42"/>
      <c r="Q248" s="42"/>
      <c r="R248" s="42"/>
      <c r="S248" s="42"/>
      <c r="T248" s="42"/>
      <c r="U248" s="42"/>
      <c r="V248" s="43" t="s">
        <v>482</v>
      </c>
      <c r="W248" s="114" t="s">
        <v>483</v>
      </c>
      <c r="X248" s="114"/>
      <c r="Y248" s="114"/>
      <c r="Z248" s="114"/>
      <c r="AA248" s="114"/>
      <c r="AB248" s="114" t="s">
        <v>79</v>
      </c>
      <c r="AC248" s="3"/>
      <c r="AD248" s="3"/>
    </row>
    <row r="249" spans="1:31" hidden="1" x14ac:dyDescent="0.25">
      <c r="A249" s="25" t="s">
        <v>484</v>
      </c>
      <c r="B249" s="44" t="s">
        <v>485</v>
      </c>
      <c r="C249" s="39"/>
      <c r="D249" s="40">
        <f>D250+D251+D252+D253</f>
        <v>1.9699999999999998</v>
      </c>
      <c r="E249" s="40"/>
      <c r="F249" s="40"/>
      <c r="G249" s="42"/>
      <c r="H249" s="42"/>
      <c r="I249" s="42"/>
      <c r="J249" s="42"/>
      <c r="K249" s="42"/>
      <c r="L249" s="42"/>
      <c r="M249" s="42"/>
      <c r="N249" s="42"/>
      <c r="O249" s="42"/>
      <c r="P249" s="42"/>
      <c r="Q249" s="42"/>
      <c r="R249" s="42"/>
      <c r="S249" s="42"/>
      <c r="T249" s="42"/>
      <c r="U249" s="42"/>
      <c r="V249" s="25"/>
      <c r="W249" s="25"/>
      <c r="X249" s="114"/>
      <c r="Y249" s="29"/>
      <c r="Z249" s="29"/>
      <c r="AA249" s="29"/>
      <c r="AB249" s="29"/>
      <c r="AC249" s="30"/>
      <c r="AD249" s="30"/>
    </row>
    <row r="250" spans="1:31" s="115" customFormat="1" ht="45" x14ac:dyDescent="0.25">
      <c r="A250" s="114">
        <v>10</v>
      </c>
      <c r="B250" s="49" t="s">
        <v>486</v>
      </c>
      <c r="C250" s="39" t="s">
        <v>25</v>
      </c>
      <c r="D250" s="40">
        <f>F250</f>
        <v>0.45999999999999996</v>
      </c>
      <c r="E250" s="26">
        <f>F250</f>
        <v>0.45999999999999996</v>
      </c>
      <c r="F250" s="84">
        <f>G250+H250+I250+J250</f>
        <v>0.45999999999999996</v>
      </c>
      <c r="G250" s="45">
        <v>0.03</v>
      </c>
      <c r="H250" s="45"/>
      <c r="I250" s="45">
        <v>0.41</v>
      </c>
      <c r="J250" s="45">
        <v>0.02</v>
      </c>
      <c r="K250" s="45"/>
      <c r="L250" s="45"/>
      <c r="M250" s="45"/>
      <c r="N250" s="45"/>
      <c r="O250" s="45"/>
      <c r="P250" s="45"/>
      <c r="Q250" s="45"/>
      <c r="R250" s="45"/>
      <c r="S250" s="45"/>
      <c r="T250" s="45"/>
      <c r="U250" s="45"/>
      <c r="V250" s="43"/>
      <c r="W250" s="43" t="s">
        <v>487</v>
      </c>
      <c r="X250" s="114"/>
      <c r="Y250" s="114"/>
      <c r="Z250" s="114"/>
      <c r="AA250" s="114"/>
      <c r="AB250" s="114" t="s">
        <v>79</v>
      </c>
      <c r="AC250" s="3"/>
      <c r="AD250" s="3"/>
    </row>
    <row r="251" spans="1:31" s="115" customFormat="1" ht="30" x14ac:dyDescent="0.25">
      <c r="A251" s="114">
        <v>11</v>
      </c>
      <c r="B251" s="49" t="s">
        <v>488</v>
      </c>
      <c r="C251" s="39" t="s">
        <v>25</v>
      </c>
      <c r="D251" s="40">
        <f t="shared" ref="D251:D293" si="14">F251</f>
        <v>0.79999999999999993</v>
      </c>
      <c r="E251" s="26">
        <f t="shared" ref="E251:E264" si="15">F251</f>
        <v>0.79999999999999993</v>
      </c>
      <c r="F251" s="84">
        <f t="shared" ref="F251:F266" si="16">G251+H251+I251+J251</f>
        <v>0.79999999999999993</v>
      </c>
      <c r="G251" s="45">
        <v>0.2</v>
      </c>
      <c r="H251" s="45"/>
      <c r="I251" s="45">
        <v>0.5</v>
      </c>
      <c r="J251" s="45">
        <v>0.1</v>
      </c>
      <c r="K251" s="45"/>
      <c r="L251" s="45"/>
      <c r="M251" s="45"/>
      <c r="N251" s="45"/>
      <c r="O251" s="45"/>
      <c r="P251" s="45"/>
      <c r="Q251" s="45"/>
      <c r="R251" s="45"/>
      <c r="S251" s="45"/>
      <c r="T251" s="45"/>
      <c r="U251" s="45"/>
      <c r="V251" s="43"/>
      <c r="W251" s="43" t="s">
        <v>489</v>
      </c>
      <c r="X251" s="114"/>
      <c r="Y251" s="114"/>
      <c r="Z251" s="114"/>
      <c r="AA251" s="114"/>
      <c r="AB251" s="114" t="s">
        <v>79</v>
      </c>
      <c r="AC251" s="3"/>
      <c r="AD251" s="3"/>
    </row>
    <row r="252" spans="1:31" ht="30" x14ac:dyDescent="0.25">
      <c r="A252" s="114">
        <v>12</v>
      </c>
      <c r="B252" s="49" t="s">
        <v>564</v>
      </c>
      <c r="C252" s="39" t="s">
        <v>476</v>
      </c>
      <c r="D252" s="40">
        <f>F252</f>
        <v>0.05</v>
      </c>
      <c r="E252" s="26">
        <f>F252</f>
        <v>0.05</v>
      </c>
      <c r="F252" s="84">
        <v>0.05</v>
      </c>
      <c r="G252" s="45"/>
      <c r="H252" s="45"/>
      <c r="I252" s="45"/>
      <c r="J252" s="45"/>
      <c r="K252" s="45"/>
      <c r="L252" s="45"/>
      <c r="M252" s="45"/>
      <c r="N252" s="45"/>
      <c r="O252" s="45"/>
      <c r="P252" s="45">
        <v>0.05</v>
      </c>
      <c r="Q252" s="45"/>
      <c r="R252" s="45"/>
      <c r="S252" s="45"/>
      <c r="T252" s="45"/>
      <c r="U252" s="45"/>
      <c r="V252" s="43"/>
      <c r="W252" s="43" t="s">
        <v>490</v>
      </c>
      <c r="X252" s="114"/>
      <c r="Y252" s="114"/>
      <c r="Z252" s="114"/>
      <c r="AA252" s="114"/>
      <c r="AB252" s="114" t="s">
        <v>79</v>
      </c>
      <c r="AC252" s="3"/>
      <c r="AD252" s="3" t="s">
        <v>491</v>
      </c>
    </row>
    <row r="253" spans="1:31" s="115" customFormat="1" ht="30" x14ac:dyDescent="0.25">
      <c r="A253" s="114">
        <v>13</v>
      </c>
      <c r="B253" s="49" t="s">
        <v>492</v>
      </c>
      <c r="C253" s="39" t="s">
        <v>31</v>
      </c>
      <c r="D253" s="40">
        <f t="shared" si="14"/>
        <v>0.66</v>
      </c>
      <c r="E253" s="26">
        <f t="shared" si="15"/>
        <v>0.66</v>
      </c>
      <c r="F253" s="84">
        <f t="shared" si="16"/>
        <v>0.66</v>
      </c>
      <c r="G253" s="45">
        <v>0.66</v>
      </c>
      <c r="H253" s="45"/>
      <c r="I253" s="45"/>
      <c r="J253" s="45"/>
      <c r="K253" s="45"/>
      <c r="L253" s="45"/>
      <c r="M253" s="45"/>
      <c r="N253" s="45"/>
      <c r="O253" s="45"/>
      <c r="P253" s="45"/>
      <c r="Q253" s="45"/>
      <c r="R253" s="45"/>
      <c r="S253" s="45"/>
      <c r="T253" s="45"/>
      <c r="U253" s="45"/>
      <c r="V253" s="43"/>
      <c r="W253" s="43"/>
      <c r="X253" s="114"/>
      <c r="Y253" s="29"/>
      <c r="Z253" s="29"/>
      <c r="AA253" s="29"/>
      <c r="AB253" s="114" t="s">
        <v>79</v>
      </c>
      <c r="AC253" s="30"/>
      <c r="AD253" s="30"/>
    </row>
    <row r="254" spans="1:31" s="115" customFormat="1" hidden="1" x14ac:dyDescent="0.25">
      <c r="A254" s="25" t="s">
        <v>493</v>
      </c>
      <c r="B254" s="56" t="s">
        <v>494</v>
      </c>
      <c r="C254" s="39"/>
      <c r="D254" s="40">
        <f>D255+D256+D257+D258+D259+D260</f>
        <v>11.899999999999999</v>
      </c>
      <c r="E254" s="26"/>
      <c r="F254" s="84"/>
      <c r="G254" s="45"/>
      <c r="H254" s="45"/>
      <c r="I254" s="45"/>
      <c r="J254" s="45"/>
      <c r="K254" s="45"/>
      <c r="L254" s="45"/>
      <c r="M254" s="45"/>
      <c r="N254" s="45"/>
      <c r="O254" s="45"/>
      <c r="P254" s="45"/>
      <c r="Q254" s="45"/>
      <c r="R254" s="45"/>
      <c r="S254" s="45"/>
      <c r="T254" s="45"/>
      <c r="U254" s="45"/>
      <c r="V254" s="56"/>
      <c r="W254" s="43"/>
      <c r="X254" s="114"/>
      <c r="Y254" s="114"/>
      <c r="Z254" s="114"/>
      <c r="AA254" s="114"/>
      <c r="AB254" s="114"/>
      <c r="AC254" s="3"/>
      <c r="AD254" s="3"/>
    </row>
    <row r="255" spans="1:31" ht="30" x14ac:dyDescent="0.25">
      <c r="A255" s="25">
        <v>14</v>
      </c>
      <c r="B255" s="49" t="s">
        <v>486</v>
      </c>
      <c r="C255" s="39" t="s">
        <v>25</v>
      </c>
      <c r="D255" s="40">
        <f t="shared" si="14"/>
        <v>0.3</v>
      </c>
      <c r="E255" s="26">
        <f t="shared" si="15"/>
        <v>0.3</v>
      </c>
      <c r="F255" s="84">
        <f t="shared" si="16"/>
        <v>0.3</v>
      </c>
      <c r="G255" s="45"/>
      <c r="H255" s="45"/>
      <c r="I255" s="45">
        <v>0.3</v>
      </c>
      <c r="J255" s="45"/>
      <c r="K255" s="45"/>
      <c r="L255" s="45"/>
      <c r="M255" s="45"/>
      <c r="N255" s="45"/>
      <c r="O255" s="45"/>
      <c r="P255" s="45"/>
      <c r="Q255" s="45"/>
      <c r="R255" s="45"/>
      <c r="S255" s="45"/>
      <c r="T255" s="45"/>
      <c r="U255" s="45"/>
      <c r="V255" s="43"/>
      <c r="W255" s="43" t="s">
        <v>495</v>
      </c>
      <c r="X255" s="114"/>
      <c r="Y255" s="114"/>
      <c r="Z255" s="114"/>
      <c r="AA255" s="114"/>
      <c r="AB255" s="114" t="s">
        <v>79</v>
      </c>
      <c r="AC255" s="3"/>
      <c r="AD255" s="3"/>
    </row>
    <row r="256" spans="1:31" s="115" customFormat="1" ht="30" x14ac:dyDescent="0.25">
      <c r="A256" s="114">
        <v>15</v>
      </c>
      <c r="B256" s="49" t="s">
        <v>488</v>
      </c>
      <c r="C256" s="39" t="s">
        <v>25</v>
      </c>
      <c r="D256" s="40">
        <f t="shared" si="14"/>
        <v>0.5</v>
      </c>
      <c r="E256" s="26">
        <f t="shared" si="15"/>
        <v>0.5</v>
      </c>
      <c r="F256" s="84">
        <f t="shared" si="16"/>
        <v>0.5</v>
      </c>
      <c r="G256" s="45">
        <v>0.2</v>
      </c>
      <c r="H256" s="45"/>
      <c r="I256" s="45">
        <v>0.2</v>
      </c>
      <c r="J256" s="45">
        <v>0.1</v>
      </c>
      <c r="K256" s="45"/>
      <c r="L256" s="45"/>
      <c r="M256" s="45"/>
      <c r="N256" s="45"/>
      <c r="O256" s="45"/>
      <c r="P256" s="45"/>
      <c r="Q256" s="45"/>
      <c r="R256" s="45"/>
      <c r="S256" s="45"/>
      <c r="T256" s="45"/>
      <c r="U256" s="45"/>
      <c r="V256" s="43"/>
      <c r="W256" s="43" t="s">
        <v>489</v>
      </c>
      <c r="X256" s="114"/>
      <c r="Y256" s="114"/>
      <c r="Z256" s="114"/>
      <c r="AA256" s="114"/>
      <c r="AB256" s="114" t="s">
        <v>79</v>
      </c>
      <c r="AC256" s="3"/>
      <c r="AD256" s="3"/>
    </row>
    <row r="257" spans="1:30" ht="45" x14ac:dyDescent="0.25">
      <c r="A257" s="25">
        <v>16</v>
      </c>
      <c r="B257" s="49" t="s">
        <v>496</v>
      </c>
      <c r="C257" s="39" t="s">
        <v>33</v>
      </c>
      <c r="D257" s="40">
        <f t="shared" si="14"/>
        <v>0.3</v>
      </c>
      <c r="E257" s="26"/>
      <c r="F257" s="84">
        <f t="shared" si="16"/>
        <v>0.3</v>
      </c>
      <c r="G257" s="45">
        <v>0.3</v>
      </c>
      <c r="H257" s="45"/>
      <c r="I257" s="45"/>
      <c r="J257" s="45"/>
      <c r="K257" s="45"/>
      <c r="L257" s="45"/>
      <c r="M257" s="45"/>
      <c r="N257" s="45"/>
      <c r="O257" s="45"/>
      <c r="P257" s="45"/>
      <c r="Q257" s="45"/>
      <c r="R257" s="45"/>
      <c r="S257" s="45"/>
      <c r="T257" s="45"/>
      <c r="U257" s="45"/>
      <c r="V257" s="43"/>
      <c r="W257" s="43" t="s">
        <v>497</v>
      </c>
      <c r="X257" s="114"/>
      <c r="Y257" s="114"/>
      <c r="Z257" s="114"/>
      <c r="AA257" s="114"/>
      <c r="AB257" s="114" t="s">
        <v>79</v>
      </c>
      <c r="AC257" s="3"/>
      <c r="AD257" s="3"/>
    </row>
    <row r="258" spans="1:30" s="115" customFormat="1" ht="45" x14ac:dyDescent="0.25">
      <c r="A258" s="114">
        <v>17</v>
      </c>
      <c r="B258" s="49" t="s">
        <v>555</v>
      </c>
      <c r="C258" s="39" t="s">
        <v>33</v>
      </c>
      <c r="D258" s="40">
        <f t="shared" si="14"/>
        <v>3.6</v>
      </c>
      <c r="E258" s="26">
        <f t="shared" si="15"/>
        <v>3.6</v>
      </c>
      <c r="F258" s="84">
        <f t="shared" si="16"/>
        <v>3.6</v>
      </c>
      <c r="G258" s="45">
        <v>3.6</v>
      </c>
      <c r="H258" s="45"/>
      <c r="I258" s="45"/>
      <c r="J258" s="45"/>
      <c r="K258" s="45"/>
      <c r="L258" s="45"/>
      <c r="M258" s="45"/>
      <c r="N258" s="45"/>
      <c r="O258" s="45"/>
      <c r="P258" s="45"/>
      <c r="Q258" s="45"/>
      <c r="R258" s="45"/>
      <c r="S258" s="45"/>
      <c r="T258" s="45"/>
      <c r="U258" s="45"/>
      <c r="V258" s="43"/>
      <c r="W258" s="43" t="s">
        <v>498</v>
      </c>
      <c r="X258" s="114"/>
      <c r="Y258" s="114"/>
      <c r="Z258" s="114"/>
      <c r="AA258" s="114"/>
      <c r="AB258" s="114" t="s">
        <v>79</v>
      </c>
      <c r="AC258" s="3"/>
      <c r="AD258" s="3"/>
    </row>
    <row r="259" spans="1:30" s="115" customFormat="1" ht="30" x14ac:dyDescent="0.25">
      <c r="A259" s="25">
        <v>18</v>
      </c>
      <c r="B259" s="49" t="s">
        <v>556</v>
      </c>
      <c r="C259" s="39" t="s">
        <v>33</v>
      </c>
      <c r="D259" s="40">
        <f t="shared" si="14"/>
        <v>7</v>
      </c>
      <c r="E259" s="26">
        <f t="shared" si="15"/>
        <v>7</v>
      </c>
      <c r="F259" s="84">
        <f t="shared" si="16"/>
        <v>7</v>
      </c>
      <c r="G259" s="45">
        <v>7</v>
      </c>
      <c r="H259" s="45"/>
      <c r="I259" s="45"/>
      <c r="J259" s="45"/>
      <c r="K259" s="45"/>
      <c r="L259" s="45"/>
      <c r="M259" s="45"/>
      <c r="N259" s="45"/>
      <c r="O259" s="45"/>
      <c r="P259" s="45"/>
      <c r="Q259" s="45"/>
      <c r="R259" s="45"/>
      <c r="S259" s="45"/>
      <c r="T259" s="45"/>
      <c r="U259" s="45"/>
      <c r="V259" s="43"/>
      <c r="W259" s="43" t="s">
        <v>499</v>
      </c>
      <c r="X259" s="114"/>
      <c r="Y259" s="114"/>
      <c r="Z259" s="114"/>
      <c r="AA259" s="114"/>
      <c r="AB259" s="114" t="s">
        <v>79</v>
      </c>
      <c r="AC259" s="3"/>
      <c r="AD259" s="3"/>
    </row>
    <row r="260" spans="1:30" ht="30" x14ac:dyDescent="0.25">
      <c r="A260" s="114">
        <v>19</v>
      </c>
      <c r="B260" s="49" t="s">
        <v>492</v>
      </c>
      <c r="C260" s="39" t="s">
        <v>31</v>
      </c>
      <c r="D260" s="40">
        <f>E260</f>
        <v>0.2</v>
      </c>
      <c r="E260" s="26">
        <f>F260</f>
        <v>0.2</v>
      </c>
      <c r="F260" s="84">
        <f t="shared" si="16"/>
        <v>0.2</v>
      </c>
      <c r="G260" s="45">
        <v>0.2</v>
      </c>
      <c r="H260" s="45"/>
      <c r="I260" s="45"/>
      <c r="J260" s="45"/>
      <c r="K260" s="45"/>
      <c r="L260" s="45"/>
      <c r="M260" s="45"/>
      <c r="N260" s="45"/>
      <c r="O260" s="45"/>
      <c r="P260" s="45"/>
      <c r="Q260" s="45"/>
      <c r="R260" s="45"/>
      <c r="S260" s="45"/>
      <c r="T260" s="45"/>
      <c r="U260" s="45"/>
      <c r="V260" s="43"/>
      <c r="W260" s="43" t="s">
        <v>500</v>
      </c>
      <c r="X260" s="114"/>
      <c r="Y260" s="114"/>
      <c r="Z260" s="114"/>
      <c r="AA260" s="114"/>
      <c r="AB260" s="114" t="s">
        <v>79</v>
      </c>
      <c r="AC260" s="3"/>
      <c r="AD260" s="3"/>
    </row>
    <row r="261" spans="1:30" s="115" customFormat="1" hidden="1" x14ac:dyDescent="0.25">
      <c r="A261" s="25" t="s">
        <v>501</v>
      </c>
      <c r="B261" s="24" t="s">
        <v>502</v>
      </c>
      <c r="C261" s="39"/>
      <c r="D261" s="40">
        <f>D262+D263+D264+D265</f>
        <v>1.4300000000000002</v>
      </c>
      <c r="E261" s="26"/>
      <c r="F261" s="84">
        <f t="shared" si="16"/>
        <v>0</v>
      </c>
      <c r="G261" s="45"/>
      <c r="H261" s="45"/>
      <c r="I261" s="45"/>
      <c r="J261" s="45"/>
      <c r="K261" s="45"/>
      <c r="L261" s="45"/>
      <c r="M261" s="45"/>
      <c r="N261" s="45"/>
      <c r="O261" s="45"/>
      <c r="P261" s="45"/>
      <c r="Q261" s="45"/>
      <c r="R261" s="45"/>
      <c r="S261" s="45"/>
      <c r="T261" s="45"/>
      <c r="U261" s="45"/>
      <c r="V261" s="43"/>
      <c r="W261" s="51"/>
      <c r="X261" s="114"/>
      <c r="Y261" s="114"/>
      <c r="Z261" s="114"/>
      <c r="AA261" s="114"/>
      <c r="AB261" s="114"/>
      <c r="AC261" s="3"/>
      <c r="AD261" s="3"/>
    </row>
    <row r="262" spans="1:30" s="115" customFormat="1" ht="60" x14ac:dyDescent="0.25">
      <c r="A262" s="25">
        <v>20</v>
      </c>
      <c r="B262" s="49" t="s">
        <v>503</v>
      </c>
      <c r="C262" s="39" t="s">
        <v>504</v>
      </c>
      <c r="D262" s="40">
        <f t="shared" si="14"/>
        <v>0.30000000000000004</v>
      </c>
      <c r="E262" s="26">
        <f t="shared" si="15"/>
        <v>0.30000000000000004</v>
      </c>
      <c r="F262" s="84">
        <f>G262+H262+I262+J262+K262+L262</f>
        <v>0.30000000000000004</v>
      </c>
      <c r="G262" s="45">
        <v>0.16</v>
      </c>
      <c r="H262" s="45"/>
      <c r="I262" s="45">
        <v>0.11</v>
      </c>
      <c r="J262" s="45">
        <v>0.01</v>
      </c>
      <c r="K262" s="45"/>
      <c r="L262" s="45">
        <v>0.02</v>
      </c>
      <c r="M262" s="45"/>
      <c r="N262" s="45"/>
      <c r="O262" s="45"/>
      <c r="P262" s="45"/>
      <c r="Q262" s="45"/>
      <c r="R262" s="45"/>
      <c r="S262" s="45"/>
      <c r="T262" s="45"/>
      <c r="U262" s="45"/>
      <c r="V262" s="43"/>
      <c r="W262" s="43" t="s">
        <v>505</v>
      </c>
      <c r="X262" s="114"/>
      <c r="Y262" s="114"/>
      <c r="Z262" s="114"/>
      <c r="AA262" s="114"/>
      <c r="AB262" s="114" t="s">
        <v>79</v>
      </c>
      <c r="AC262" s="3"/>
      <c r="AD262" s="3"/>
    </row>
    <row r="263" spans="1:30" s="115" customFormat="1" ht="30" x14ac:dyDescent="0.25">
      <c r="A263" s="114">
        <v>21</v>
      </c>
      <c r="B263" s="49" t="s">
        <v>506</v>
      </c>
      <c r="C263" s="39" t="s">
        <v>504</v>
      </c>
      <c r="D263" s="41">
        <f>G263+H263+I263+J263+K263+L263</f>
        <v>0.02</v>
      </c>
      <c r="E263" s="26">
        <f>G263</f>
        <v>0.02</v>
      </c>
      <c r="F263" s="84">
        <f>G263+H263+I263+J263+K263+L263</f>
        <v>0.02</v>
      </c>
      <c r="G263" s="45">
        <v>0.02</v>
      </c>
      <c r="H263" s="45"/>
      <c r="I263" s="45"/>
      <c r="J263" s="45"/>
      <c r="K263" s="45"/>
      <c r="L263" s="45"/>
      <c r="M263" s="45"/>
      <c r="N263" s="45"/>
      <c r="O263" s="45"/>
      <c r="P263" s="45"/>
      <c r="Q263" s="45"/>
      <c r="R263" s="45"/>
      <c r="S263" s="45"/>
      <c r="T263" s="45"/>
      <c r="U263" s="45"/>
      <c r="V263" s="43"/>
      <c r="W263" s="43" t="s">
        <v>507</v>
      </c>
      <c r="X263" s="114"/>
      <c r="Y263" s="114"/>
      <c r="Z263" s="114"/>
      <c r="AA263" s="114"/>
      <c r="AB263" s="114" t="s">
        <v>79</v>
      </c>
      <c r="AC263" s="3"/>
      <c r="AD263" s="3" t="s">
        <v>508</v>
      </c>
    </row>
    <row r="264" spans="1:30" ht="30" x14ac:dyDescent="0.25">
      <c r="A264" s="25">
        <v>22</v>
      </c>
      <c r="B264" s="49" t="s">
        <v>509</v>
      </c>
      <c r="C264" s="39" t="s">
        <v>504</v>
      </c>
      <c r="D264" s="40">
        <f t="shared" si="14"/>
        <v>0.79999999999999993</v>
      </c>
      <c r="E264" s="26">
        <f t="shared" si="15"/>
        <v>0.79999999999999993</v>
      </c>
      <c r="F264" s="84">
        <f t="shared" si="16"/>
        <v>0.79999999999999993</v>
      </c>
      <c r="G264" s="45">
        <v>0.3</v>
      </c>
      <c r="H264" s="45"/>
      <c r="I264" s="45">
        <v>0.4</v>
      </c>
      <c r="J264" s="45">
        <v>0.1</v>
      </c>
      <c r="K264" s="45"/>
      <c r="L264" s="45"/>
      <c r="M264" s="45"/>
      <c r="N264" s="45"/>
      <c r="O264" s="45"/>
      <c r="P264" s="45"/>
      <c r="Q264" s="45"/>
      <c r="R264" s="45"/>
      <c r="S264" s="45"/>
      <c r="T264" s="45"/>
      <c r="U264" s="45"/>
      <c r="V264" s="43"/>
      <c r="W264" s="43" t="s">
        <v>510</v>
      </c>
      <c r="X264" s="114"/>
      <c r="Y264" s="114"/>
      <c r="Z264" s="114"/>
      <c r="AA264" s="114"/>
      <c r="AB264" s="114" t="s">
        <v>79</v>
      </c>
      <c r="AC264" s="3"/>
      <c r="AD264" s="3"/>
    </row>
    <row r="265" spans="1:30" ht="30" x14ac:dyDescent="0.25">
      <c r="A265" s="114">
        <v>23</v>
      </c>
      <c r="B265" s="47" t="s">
        <v>511</v>
      </c>
      <c r="C265" s="114" t="s">
        <v>512</v>
      </c>
      <c r="D265" s="40">
        <f t="shared" si="14"/>
        <v>0.31</v>
      </c>
      <c r="E265" s="26">
        <f>F265</f>
        <v>0.31</v>
      </c>
      <c r="F265" s="84">
        <f t="shared" si="16"/>
        <v>0.31</v>
      </c>
      <c r="G265" s="113"/>
      <c r="H265" s="113"/>
      <c r="I265" s="113">
        <v>0.31</v>
      </c>
      <c r="J265" s="113"/>
      <c r="K265" s="113"/>
      <c r="L265" s="113"/>
      <c r="M265" s="113"/>
      <c r="N265" s="113"/>
      <c r="O265" s="113"/>
      <c r="P265" s="113"/>
      <c r="Q265" s="113"/>
      <c r="R265" s="113"/>
      <c r="S265" s="113"/>
      <c r="T265" s="113"/>
      <c r="U265" s="113"/>
      <c r="V265" s="114"/>
      <c r="W265" s="114" t="s">
        <v>513</v>
      </c>
      <c r="X265" s="114"/>
      <c r="Y265" s="114"/>
      <c r="Z265" s="114"/>
      <c r="AA265" s="114"/>
      <c r="AB265" s="114" t="s">
        <v>79</v>
      </c>
      <c r="AC265" s="3"/>
      <c r="AD265" s="3"/>
    </row>
    <row r="266" spans="1:30" s="115" customFormat="1" hidden="1" x14ac:dyDescent="0.25">
      <c r="A266" s="25" t="s">
        <v>514</v>
      </c>
      <c r="B266" s="31" t="s">
        <v>515</v>
      </c>
      <c r="C266" s="114"/>
      <c r="D266" s="40">
        <f>D267+D268+D269+D270+D271</f>
        <v>4.34</v>
      </c>
      <c r="E266" s="26"/>
      <c r="F266" s="84">
        <f t="shared" si="16"/>
        <v>0</v>
      </c>
      <c r="G266" s="113"/>
      <c r="H266" s="113"/>
      <c r="I266" s="113"/>
      <c r="J266" s="113"/>
      <c r="K266" s="113"/>
      <c r="L266" s="113"/>
      <c r="M266" s="113"/>
      <c r="N266" s="113"/>
      <c r="O266" s="113"/>
      <c r="P266" s="113"/>
      <c r="Q266" s="113"/>
      <c r="R266" s="113"/>
      <c r="S266" s="113"/>
      <c r="T266" s="113"/>
      <c r="U266" s="113"/>
      <c r="V266" s="43"/>
      <c r="W266" s="114"/>
      <c r="X266" s="114"/>
      <c r="Y266" s="114"/>
      <c r="Z266" s="114"/>
      <c r="AA266" s="114"/>
      <c r="AB266" s="114"/>
      <c r="AC266" s="3"/>
      <c r="AD266" s="3"/>
    </row>
    <row r="267" spans="1:30" ht="30" x14ac:dyDescent="0.25">
      <c r="A267" s="114">
        <v>24</v>
      </c>
      <c r="B267" s="49" t="s">
        <v>486</v>
      </c>
      <c r="C267" s="114" t="s">
        <v>25</v>
      </c>
      <c r="D267" s="40">
        <f t="shared" si="14"/>
        <v>0.13</v>
      </c>
      <c r="E267" s="26">
        <f t="shared" ref="E267:E293" si="17">F267</f>
        <v>0.13</v>
      </c>
      <c r="F267" s="84">
        <f>G267+H267+I267+J267+K267+L267</f>
        <v>0.13</v>
      </c>
      <c r="G267" s="113">
        <v>0.02</v>
      </c>
      <c r="H267" s="113"/>
      <c r="I267" s="113">
        <v>7.0000000000000007E-2</v>
      </c>
      <c r="J267" s="113"/>
      <c r="K267" s="113"/>
      <c r="L267" s="113">
        <v>0.04</v>
      </c>
      <c r="M267" s="113"/>
      <c r="N267" s="113"/>
      <c r="O267" s="113"/>
      <c r="P267" s="113"/>
      <c r="Q267" s="113"/>
      <c r="R267" s="113"/>
      <c r="S267" s="113"/>
      <c r="T267" s="113"/>
      <c r="U267" s="113"/>
      <c r="V267" s="114"/>
      <c r="W267" s="114" t="s">
        <v>516</v>
      </c>
      <c r="X267" s="114"/>
      <c r="Y267" s="114"/>
      <c r="Z267" s="114"/>
      <c r="AA267" s="114"/>
      <c r="AB267" s="114" t="s">
        <v>79</v>
      </c>
      <c r="AC267" s="3"/>
      <c r="AD267" s="3"/>
    </row>
    <row r="268" spans="1:30" ht="30" x14ac:dyDescent="0.25">
      <c r="A268" s="114">
        <v>25</v>
      </c>
      <c r="B268" s="49" t="s">
        <v>517</v>
      </c>
      <c r="C268" s="114" t="s">
        <v>25</v>
      </c>
      <c r="D268" s="40">
        <f t="shared" si="14"/>
        <v>0.6</v>
      </c>
      <c r="E268" s="26">
        <f t="shared" si="17"/>
        <v>0.6</v>
      </c>
      <c r="F268" s="84">
        <f>G268+H268+I268+J268+K268+L268</f>
        <v>0.6</v>
      </c>
      <c r="G268" s="113">
        <v>0.2</v>
      </c>
      <c r="H268" s="113"/>
      <c r="I268" s="113">
        <v>0.3</v>
      </c>
      <c r="J268" s="113">
        <v>0.1</v>
      </c>
      <c r="K268" s="113"/>
      <c r="L268" s="113"/>
      <c r="M268" s="113"/>
      <c r="N268" s="113"/>
      <c r="O268" s="113"/>
      <c r="P268" s="113"/>
      <c r="Q268" s="113"/>
      <c r="R268" s="113"/>
      <c r="S268" s="113"/>
      <c r="T268" s="113"/>
      <c r="U268" s="113"/>
      <c r="V268" s="114"/>
      <c r="W268" s="114" t="s">
        <v>518</v>
      </c>
      <c r="X268" s="114"/>
      <c r="Y268" s="114"/>
      <c r="Z268" s="114"/>
      <c r="AA268" s="114"/>
      <c r="AB268" s="114" t="s">
        <v>79</v>
      </c>
      <c r="AC268" s="3"/>
      <c r="AD268" s="3"/>
    </row>
    <row r="269" spans="1:30" ht="30" x14ac:dyDescent="0.25">
      <c r="A269" s="114">
        <v>26</v>
      </c>
      <c r="B269" s="49" t="s">
        <v>492</v>
      </c>
      <c r="C269" s="53" t="s">
        <v>31</v>
      </c>
      <c r="D269" s="40">
        <f t="shared" si="14"/>
        <v>3</v>
      </c>
      <c r="E269" s="26">
        <f t="shared" si="17"/>
        <v>3</v>
      </c>
      <c r="F269" s="84">
        <f>G269+H269+I269+J269+K269+L269</f>
        <v>3</v>
      </c>
      <c r="G269" s="55">
        <v>3</v>
      </c>
      <c r="H269" s="55"/>
      <c r="I269" s="55"/>
      <c r="J269" s="55"/>
      <c r="K269" s="55"/>
      <c r="L269" s="55"/>
      <c r="M269" s="55"/>
      <c r="N269" s="55"/>
      <c r="O269" s="55"/>
      <c r="P269" s="55"/>
      <c r="Q269" s="55"/>
      <c r="R269" s="55"/>
      <c r="S269" s="55"/>
      <c r="T269" s="55"/>
      <c r="U269" s="55"/>
      <c r="V269" s="43"/>
      <c r="W269" s="43" t="s">
        <v>519</v>
      </c>
      <c r="X269" s="114"/>
      <c r="Y269" s="114"/>
      <c r="Z269" s="114"/>
      <c r="AA269" s="114"/>
      <c r="AB269" s="114" t="s">
        <v>79</v>
      </c>
      <c r="AC269" s="3"/>
      <c r="AD269" s="3"/>
    </row>
    <row r="270" spans="1:30" ht="45" x14ac:dyDescent="0.25">
      <c r="A270" s="114">
        <v>27</v>
      </c>
      <c r="B270" s="50" t="s">
        <v>520</v>
      </c>
      <c r="C270" s="114" t="s">
        <v>512</v>
      </c>
      <c r="D270" s="40">
        <f t="shared" si="14"/>
        <v>0.3</v>
      </c>
      <c r="E270" s="26">
        <f t="shared" si="17"/>
        <v>0.3</v>
      </c>
      <c r="F270" s="84">
        <f>G270+H270+I270+J270+K270+L270</f>
        <v>0.3</v>
      </c>
      <c r="G270" s="55">
        <v>0.3</v>
      </c>
      <c r="H270" s="55"/>
      <c r="I270" s="55"/>
      <c r="J270" s="55"/>
      <c r="K270" s="55"/>
      <c r="L270" s="55"/>
      <c r="M270" s="55"/>
      <c r="N270" s="55"/>
      <c r="O270" s="55"/>
      <c r="P270" s="55"/>
      <c r="Q270" s="55"/>
      <c r="R270" s="55"/>
      <c r="S270" s="55"/>
      <c r="T270" s="55"/>
      <c r="U270" s="55"/>
      <c r="V270" s="43"/>
      <c r="W270" s="43" t="s">
        <v>521</v>
      </c>
      <c r="X270" s="114"/>
      <c r="Y270" s="114"/>
      <c r="Z270" s="114"/>
      <c r="AA270" s="114"/>
      <c r="AB270" s="114" t="s">
        <v>79</v>
      </c>
      <c r="AC270" s="3"/>
      <c r="AD270" s="3" t="s">
        <v>522</v>
      </c>
    </row>
    <row r="271" spans="1:30" ht="45" x14ac:dyDescent="0.25">
      <c r="A271" s="114">
        <v>28</v>
      </c>
      <c r="B271" s="50" t="s">
        <v>523</v>
      </c>
      <c r="C271" s="114" t="s">
        <v>512</v>
      </c>
      <c r="D271" s="54">
        <f t="shared" si="14"/>
        <v>0.31</v>
      </c>
      <c r="E271" s="23">
        <f t="shared" si="17"/>
        <v>0.31</v>
      </c>
      <c r="F271" s="84">
        <f>G271+H271+I271+J271+K271+L271</f>
        <v>0.31</v>
      </c>
      <c r="G271" s="55">
        <v>0.31</v>
      </c>
      <c r="H271" s="55"/>
      <c r="I271" s="55"/>
      <c r="J271" s="55"/>
      <c r="K271" s="55"/>
      <c r="L271" s="55"/>
      <c r="M271" s="55"/>
      <c r="N271" s="55"/>
      <c r="O271" s="55"/>
      <c r="P271" s="55"/>
      <c r="Q271" s="55"/>
      <c r="R271" s="55"/>
      <c r="S271" s="55"/>
      <c r="T271" s="55"/>
      <c r="U271" s="55"/>
      <c r="V271" s="43"/>
      <c r="W271" s="43" t="s">
        <v>524</v>
      </c>
      <c r="X271" s="114"/>
      <c r="Y271" s="114"/>
      <c r="Z271" s="114"/>
      <c r="AA271" s="114"/>
      <c r="AB271" s="114" t="s">
        <v>79</v>
      </c>
      <c r="AC271" s="3"/>
      <c r="AD271" s="3" t="s">
        <v>525</v>
      </c>
    </row>
    <row r="272" spans="1:30" hidden="1" x14ac:dyDescent="0.25">
      <c r="A272" s="25" t="s">
        <v>526</v>
      </c>
      <c r="B272" s="24" t="s">
        <v>527</v>
      </c>
      <c r="C272" s="53"/>
      <c r="D272" s="54">
        <f>D273+D274+D275</f>
        <v>0.69</v>
      </c>
      <c r="E272" s="23">
        <f t="shared" si="17"/>
        <v>0</v>
      </c>
      <c r="F272" s="84">
        <f t="shared" ref="F272:F293" si="18">G272+H272+I272+J272+K272+L272</f>
        <v>0</v>
      </c>
      <c r="G272" s="55"/>
      <c r="H272" s="55"/>
      <c r="I272" s="55"/>
      <c r="J272" s="55"/>
      <c r="K272" s="55"/>
      <c r="L272" s="55"/>
      <c r="M272" s="55"/>
      <c r="N272" s="55"/>
      <c r="O272" s="55"/>
      <c r="P272" s="55"/>
      <c r="Q272" s="55"/>
      <c r="R272" s="55"/>
      <c r="S272" s="55"/>
      <c r="T272" s="55"/>
      <c r="U272" s="55"/>
      <c r="V272" s="43"/>
      <c r="W272" s="43"/>
      <c r="X272" s="114"/>
      <c r="Y272" s="114"/>
      <c r="Z272" s="114"/>
      <c r="AA272" s="114"/>
      <c r="AB272" s="114"/>
      <c r="AC272" s="3"/>
      <c r="AD272" s="3"/>
    </row>
    <row r="273" spans="1:30" ht="30" x14ac:dyDescent="0.25">
      <c r="A273" s="25">
        <v>29</v>
      </c>
      <c r="B273" s="49" t="s">
        <v>486</v>
      </c>
      <c r="C273" s="53" t="s">
        <v>25</v>
      </c>
      <c r="D273" s="54">
        <f t="shared" si="14"/>
        <v>0.14000000000000001</v>
      </c>
      <c r="E273" s="23">
        <f t="shared" si="17"/>
        <v>0.14000000000000001</v>
      </c>
      <c r="F273" s="84">
        <f t="shared" si="18"/>
        <v>0.14000000000000001</v>
      </c>
      <c r="G273" s="55">
        <v>0.14000000000000001</v>
      </c>
      <c r="H273" s="55"/>
      <c r="I273" s="55"/>
      <c r="J273" s="55"/>
      <c r="K273" s="55"/>
      <c r="L273" s="55"/>
      <c r="M273" s="55"/>
      <c r="N273" s="55"/>
      <c r="O273" s="55"/>
      <c r="P273" s="55"/>
      <c r="Q273" s="55"/>
      <c r="R273" s="55"/>
      <c r="S273" s="55"/>
      <c r="T273" s="55"/>
      <c r="U273" s="55"/>
      <c r="V273" s="43"/>
      <c r="W273" s="43" t="s">
        <v>528</v>
      </c>
      <c r="X273" s="114"/>
      <c r="Y273" s="114"/>
      <c r="Z273" s="114"/>
      <c r="AA273" s="114"/>
      <c r="AB273" s="114" t="s">
        <v>79</v>
      </c>
      <c r="AC273" s="3"/>
      <c r="AD273" s="3"/>
    </row>
    <row r="274" spans="1:30" ht="30" x14ac:dyDescent="0.25">
      <c r="A274" s="25">
        <v>30</v>
      </c>
      <c r="B274" s="49" t="s">
        <v>517</v>
      </c>
      <c r="C274" s="53" t="s">
        <v>25</v>
      </c>
      <c r="D274" s="54">
        <f t="shared" si="14"/>
        <v>0.44999999999999996</v>
      </c>
      <c r="E274" s="23">
        <f t="shared" si="17"/>
        <v>0.44999999999999996</v>
      </c>
      <c r="F274" s="84">
        <f t="shared" si="18"/>
        <v>0.44999999999999996</v>
      </c>
      <c r="G274" s="55">
        <v>0.15</v>
      </c>
      <c r="H274" s="55"/>
      <c r="I274" s="55">
        <v>0.2</v>
      </c>
      <c r="J274" s="55">
        <v>0.1</v>
      </c>
      <c r="K274" s="55"/>
      <c r="L274" s="55"/>
      <c r="M274" s="55"/>
      <c r="N274" s="55"/>
      <c r="O274" s="55"/>
      <c r="P274" s="55"/>
      <c r="Q274" s="55"/>
      <c r="R274" s="55"/>
      <c r="S274" s="55"/>
      <c r="T274" s="55"/>
      <c r="U274" s="55"/>
      <c r="V274" s="114"/>
      <c r="W274" s="114" t="s">
        <v>518</v>
      </c>
      <c r="X274" s="114"/>
      <c r="Y274" s="114"/>
      <c r="Z274" s="114"/>
      <c r="AA274" s="114"/>
      <c r="AB274" s="114" t="s">
        <v>79</v>
      </c>
      <c r="AC274" s="3"/>
      <c r="AD274" s="3"/>
    </row>
    <row r="275" spans="1:30" ht="30" x14ac:dyDescent="0.25">
      <c r="A275" s="114">
        <v>31</v>
      </c>
      <c r="B275" s="50" t="s">
        <v>529</v>
      </c>
      <c r="C275" s="39" t="s">
        <v>15</v>
      </c>
      <c r="D275" s="54">
        <f t="shared" si="14"/>
        <v>0.1</v>
      </c>
      <c r="E275" s="23">
        <f t="shared" si="17"/>
        <v>0.1</v>
      </c>
      <c r="F275" s="84">
        <f t="shared" si="18"/>
        <v>0.1</v>
      </c>
      <c r="G275" s="45">
        <v>0.1</v>
      </c>
      <c r="H275" s="45"/>
      <c r="I275" s="45"/>
      <c r="J275" s="45"/>
      <c r="K275" s="45"/>
      <c r="L275" s="45"/>
      <c r="M275" s="45"/>
      <c r="N275" s="45"/>
      <c r="O275" s="45"/>
      <c r="P275" s="45"/>
      <c r="Q275" s="45"/>
      <c r="R275" s="45"/>
      <c r="S275" s="45"/>
      <c r="T275" s="45"/>
      <c r="U275" s="45"/>
      <c r="V275" s="43"/>
      <c r="W275" s="43" t="s">
        <v>530</v>
      </c>
      <c r="X275" s="114"/>
      <c r="Y275" s="114"/>
      <c r="Z275" s="114"/>
      <c r="AA275" s="114"/>
      <c r="AB275" s="114" t="s">
        <v>79</v>
      </c>
      <c r="AC275" s="3"/>
      <c r="AD275" s="3"/>
    </row>
    <row r="276" spans="1:30" hidden="1" x14ac:dyDescent="0.25">
      <c r="A276" s="25" t="s">
        <v>531</v>
      </c>
      <c r="B276" s="24" t="s">
        <v>532</v>
      </c>
      <c r="C276" s="39"/>
      <c r="D276" s="54">
        <f>D277+D278+D279+D280+D281</f>
        <v>10.49</v>
      </c>
      <c r="E276" s="23">
        <f t="shared" si="17"/>
        <v>0</v>
      </c>
      <c r="F276" s="84">
        <f t="shared" si="18"/>
        <v>0</v>
      </c>
      <c r="G276" s="45"/>
      <c r="H276" s="45"/>
      <c r="I276" s="45"/>
      <c r="J276" s="45"/>
      <c r="K276" s="45"/>
      <c r="L276" s="45"/>
      <c r="M276" s="45"/>
      <c r="N276" s="45"/>
      <c r="O276" s="45"/>
      <c r="P276" s="45"/>
      <c r="Q276" s="45"/>
      <c r="R276" s="45"/>
      <c r="S276" s="45"/>
      <c r="T276" s="45"/>
      <c r="U276" s="45"/>
      <c r="V276" s="43"/>
      <c r="W276" s="43"/>
      <c r="X276" s="114"/>
      <c r="Y276" s="114"/>
      <c r="Z276" s="114"/>
      <c r="AA276" s="114"/>
      <c r="AB276" s="114"/>
      <c r="AC276" s="3"/>
      <c r="AD276" s="3"/>
    </row>
    <row r="277" spans="1:30" ht="30" x14ac:dyDescent="0.25">
      <c r="A277" s="114">
        <v>32</v>
      </c>
      <c r="B277" s="49" t="s">
        <v>486</v>
      </c>
      <c r="C277" s="114" t="s">
        <v>25</v>
      </c>
      <c r="D277" s="54">
        <f t="shared" si="14"/>
        <v>0.19</v>
      </c>
      <c r="E277" s="23">
        <f t="shared" si="17"/>
        <v>0.19</v>
      </c>
      <c r="F277" s="84">
        <f t="shared" si="18"/>
        <v>0.19</v>
      </c>
      <c r="G277" s="113">
        <v>0.01</v>
      </c>
      <c r="H277" s="113"/>
      <c r="I277" s="113"/>
      <c r="J277" s="113">
        <v>0.18</v>
      </c>
      <c r="K277" s="113"/>
      <c r="L277" s="113"/>
      <c r="M277" s="113"/>
      <c r="N277" s="113"/>
      <c r="O277" s="113"/>
      <c r="P277" s="113"/>
      <c r="Q277" s="113"/>
      <c r="R277" s="113"/>
      <c r="S277" s="113"/>
      <c r="T277" s="113"/>
      <c r="U277" s="113"/>
      <c r="V277" s="114"/>
      <c r="W277" s="114" t="s">
        <v>533</v>
      </c>
      <c r="X277" s="114"/>
      <c r="Y277" s="114"/>
      <c r="Z277" s="114"/>
      <c r="AA277" s="114"/>
      <c r="AB277" s="114" t="s">
        <v>79</v>
      </c>
      <c r="AC277" s="3"/>
      <c r="AD277" s="3"/>
    </row>
    <row r="278" spans="1:30" ht="30" x14ac:dyDescent="0.25">
      <c r="A278" s="114">
        <v>33</v>
      </c>
      <c r="B278" s="49" t="s">
        <v>517</v>
      </c>
      <c r="C278" s="114" t="s">
        <v>25</v>
      </c>
      <c r="D278" s="54">
        <f t="shared" si="14"/>
        <v>0.35</v>
      </c>
      <c r="E278" s="23">
        <f t="shared" si="17"/>
        <v>0.35</v>
      </c>
      <c r="F278" s="84">
        <f t="shared" si="18"/>
        <v>0.35</v>
      </c>
      <c r="G278" s="113">
        <v>0.1</v>
      </c>
      <c r="H278" s="113"/>
      <c r="I278" s="113">
        <v>0.15</v>
      </c>
      <c r="J278" s="113">
        <v>0.1</v>
      </c>
      <c r="K278" s="113"/>
      <c r="L278" s="113"/>
      <c r="M278" s="113"/>
      <c r="N278" s="113"/>
      <c r="O278" s="113"/>
      <c r="P278" s="113"/>
      <c r="Q278" s="113"/>
      <c r="R278" s="113"/>
      <c r="S278" s="113"/>
      <c r="T278" s="113"/>
      <c r="U278" s="113"/>
      <c r="V278" s="43"/>
      <c r="W278" s="114" t="s">
        <v>518</v>
      </c>
      <c r="X278" s="114"/>
      <c r="Y278" s="114"/>
      <c r="Z278" s="114"/>
      <c r="AA278" s="114"/>
      <c r="AB278" s="114" t="s">
        <v>79</v>
      </c>
      <c r="AC278" s="3"/>
      <c r="AD278" s="3"/>
    </row>
    <row r="279" spans="1:30" ht="30" x14ac:dyDescent="0.25">
      <c r="A279" s="114">
        <v>34</v>
      </c>
      <c r="B279" s="47" t="s">
        <v>534</v>
      </c>
      <c r="C279" s="114" t="s">
        <v>36</v>
      </c>
      <c r="D279" s="54">
        <f t="shared" si="14"/>
        <v>1.4</v>
      </c>
      <c r="E279" s="23">
        <f t="shared" si="17"/>
        <v>1.4</v>
      </c>
      <c r="F279" s="84">
        <f t="shared" si="18"/>
        <v>1.4</v>
      </c>
      <c r="G279" s="113">
        <v>1.4</v>
      </c>
      <c r="H279" s="113"/>
      <c r="I279" s="113"/>
      <c r="J279" s="113"/>
      <c r="K279" s="113"/>
      <c r="L279" s="113"/>
      <c r="M279" s="113"/>
      <c r="N279" s="113"/>
      <c r="O279" s="113"/>
      <c r="P279" s="113"/>
      <c r="Q279" s="113"/>
      <c r="R279" s="113"/>
      <c r="S279" s="113"/>
      <c r="T279" s="113"/>
      <c r="U279" s="113"/>
      <c r="V279" s="43"/>
      <c r="W279" s="114" t="s">
        <v>535</v>
      </c>
      <c r="X279" s="114"/>
      <c r="Y279" s="114"/>
      <c r="Z279" s="114"/>
      <c r="AA279" s="114"/>
      <c r="AB279" s="114" t="s">
        <v>79</v>
      </c>
      <c r="AC279" s="3"/>
      <c r="AD279" s="3"/>
    </row>
    <row r="280" spans="1:30" ht="30" x14ac:dyDescent="0.25">
      <c r="A280" s="114">
        <v>35</v>
      </c>
      <c r="B280" s="47" t="s">
        <v>536</v>
      </c>
      <c r="C280" s="53" t="s">
        <v>31</v>
      </c>
      <c r="D280" s="54">
        <f t="shared" si="14"/>
        <v>1.83</v>
      </c>
      <c r="E280" s="23">
        <f t="shared" si="17"/>
        <v>1.83</v>
      </c>
      <c r="F280" s="84">
        <f t="shared" si="18"/>
        <v>1.83</v>
      </c>
      <c r="G280" s="55">
        <v>1.8</v>
      </c>
      <c r="H280" s="55"/>
      <c r="I280" s="55"/>
      <c r="J280" s="55">
        <v>0.03</v>
      </c>
      <c r="K280" s="55"/>
      <c r="L280" s="55"/>
      <c r="M280" s="55"/>
      <c r="N280" s="55"/>
      <c r="O280" s="55"/>
      <c r="P280" s="55"/>
      <c r="Q280" s="55"/>
      <c r="R280" s="55"/>
      <c r="S280" s="55"/>
      <c r="T280" s="55"/>
      <c r="U280" s="55"/>
      <c r="V280" s="114"/>
      <c r="W280" s="43" t="s">
        <v>537</v>
      </c>
      <c r="X280" s="114"/>
      <c r="Y280" s="114"/>
      <c r="Z280" s="114"/>
      <c r="AA280" s="114"/>
      <c r="AB280" s="114" t="s">
        <v>79</v>
      </c>
      <c r="AC280" s="3"/>
      <c r="AD280" s="3"/>
    </row>
    <row r="281" spans="1:30" ht="30" x14ac:dyDescent="0.25">
      <c r="A281" s="114">
        <v>36</v>
      </c>
      <c r="B281" s="47" t="s">
        <v>538</v>
      </c>
      <c r="C281" s="39" t="s">
        <v>33</v>
      </c>
      <c r="D281" s="54">
        <f t="shared" si="14"/>
        <v>6.72</v>
      </c>
      <c r="E281" s="23">
        <f t="shared" si="17"/>
        <v>6.72</v>
      </c>
      <c r="F281" s="84">
        <f t="shared" si="18"/>
        <v>6.72</v>
      </c>
      <c r="G281" s="45">
        <v>6.72</v>
      </c>
      <c r="H281" s="45"/>
      <c r="I281" s="45"/>
      <c r="J281" s="45"/>
      <c r="K281" s="45"/>
      <c r="L281" s="45"/>
      <c r="M281" s="45"/>
      <c r="N281" s="45"/>
      <c r="O281" s="45"/>
      <c r="P281" s="45"/>
      <c r="Q281" s="45"/>
      <c r="R281" s="45"/>
      <c r="S281" s="45"/>
      <c r="T281" s="45"/>
      <c r="U281" s="45"/>
      <c r="V281" s="43"/>
      <c r="W281" s="43" t="s">
        <v>539</v>
      </c>
      <c r="X281" s="114"/>
      <c r="Y281" s="29"/>
      <c r="Z281" s="29"/>
      <c r="AA281" s="29"/>
      <c r="AB281" s="114" t="s">
        <v>79</v>
      </c>
      <c r="AC281" s="30"/>
      <c r="AD281" s="30"/>
    </row>
    <row r="282" spans="1:30" hidden="1" x14ac:dyDescent="0.25">
      <c r="A282" s="25" t="s">
        <v>540</v>
      </c>
      <c r="B282" s="56" t="s">
        <v>541</v>
      </c>
      <c r="C282" s="39"/>
      <c r="D282" s="54">
        <f>D283+D284+D285</f>
        <v>0.6</v>
      </c>
      <c r="E282" s="23">
        <f t="shared" si="17"/>
        <v>0</v>
      </c>
      <c r="F282" s="84">
        <f t="shared" si="18"/>
        <v>0</v>
      </c>
      <c r="G282" s="45"/>
      <c r="H282" s="45"/>
      <c r="I282" s="45"/>
      <c r="J282" s="45"/>
      <c r="K282" s="45"/>
      <c r="L282" s="45"/>
      <c r="M282" s="45"/>
      <c r="N282" s="45"/>
      <c r="O282" s="45"/>
      <c r="P282" s="45"/>
      <c r="Q282" s="45"/>
      <c r="R282" s="45"/>
      <c r="S282" s="45"/>
      <c r="T282" s="45"/>
      <c r="U282" s="45"/>
      <c r="V282" s="43"/>
      <c r="W282" s="43"/>
      <c r="X282" s="114"/>
      <c r="Y282" s="114"/>
      <c r="Z282" s="114"/>
      <c r="AA282" s="114"/>
      <c r="AB282" s="114"/>
      <c r="AC282" s="3"/>
      <c r="AD282" s="3"/>
    </row>
    <row r="283" spans="1:30" ht="30" x14ac:dyDescent="0.25">
      <c r="A283" s="114">
        <v>37</v>
      </c>
      <c r="B283" s="49" t="s">
        <v>486</v>
      </c>
      <c r="C283" s="39" t="s">
        <v>25</v>
      </c>
      <c r="D283" s="54">
        <f t="shared" si="14"/>
        <v>0.16999999999999998</v>
      </c>
      <c r="E283" s="23">
        <f t="shared" si="17"/>
        <v>0.16999999999999998</v>
      </c>
      <c r="F283" s="84">
        <f t="shared" si="18"/>
        <v>0.16999999999999998</v>
      </c>
      <c r="G283" s="48">
        <v>0.08</v>
      </c>
      <c r="H283" s="48"/>
      <c r="I283" s="42">
        <v>0.09</v>
      </c>
      <c r="J283" s="48"/>
      <c r="K283" s="48"/>
      <c r="L283" s="48"/>
      <c r="M283" s="48"/>
      <c r="N283" s="48"/>
      <c r="O283" s="48"/>
      <c r="P283" s="48"/>
      <c r="Q283" s="48"/>
      <c r="R283" s="48"/>
      <c r="S283" s="48"/>
      <c r="T283" s="48"/>
      <c r="U283" s="48"/>
      <c r="V283" s="34"/>
      <c r="W283" s="114" t="s">
        <v>542</v>
      </c>
      <c r="X283" s="114"/>
      <c r="Y283" s="114"/>
      <c r="Z283" s="114"/>
      <c r="AA283" s="114"/>
      <c r="AB283" s="114" t="s">
        <v>79</v>
      </c>
      <c r="AC283" s="3"/>
      <c r="AD283" s="3"/>
    </row>
    <row r="284" spans="1:30" ht="30" x14ac:dyDescent="0.25">
      <c r="A284" s="114">
        <v>38</v>
      </c>
      <c r="B284" s="49" t="s">
        <v>517</v>
      </c>
      <c r="C284" s="39" t="s">
        <v>25</v>
      </c>
      <c r="D284" s="54">
        <f t="shared" si="14"/>
        <v>0.25</v>
      </c>
      <c r="E284" s="23">
        <f t="shared" si="17"/>
        <v>0.25</v>
      </c>
      <c r="F284" s="84">
        <f t="shared" si="18"/>
        <v>0.25</v>
      </c>
      <c r="G284" s="42">
        <v>0.1</v>
      </c>
      <c r="H284" s="42"/>
      <c r="I284" s="42">
        <v>0.1</v>
      </c>
      <c r="J284" s="42">
        <v>0.05</v>
      </c>
      <c r="K284" s="42"/>
      <c r="L284" s="42"/>
      <c r="M284" s="42"/>
      <c r="N284" s="42"/>
      <c r="O284" s="42"/>
      <c r="P284" s="42"/>
      <c r="Q284" s="42"/>
      <c r="R284" s="42"/>
      <c r="S284" s="42"/>
      <c r="T284" s="42"/>
      <c r="U284" s="42"/>
      <c r="V284" s="43"/>
      <c r="W284" s="114" t="s">
        <v>518</v>
      </c>
      <c r="X284" s="114"/>
      <c r="Y284" s="29"/>
      <c r="Z284" s="29"/>
      <c r="AA284" s="29"/>
      <c r="AB284" s="114" t="s">
        <v>79</v>
      </c>
      <c r="AC284" s="30"/>
      <c r="AD284" s="30"/>
    </row>
    <row r="285" spans="1:30" ht="30" x14ac:dyDescent="0.25">
      <c r="A285" s="114">
        <v>39</v>
      </c>
      <c r="B285" s="49" t="s">
        <v>492</v>
      </c>
      <c r="C285" s="39" t="s">
        <v>31</v>
      </c>
      <c r="D285" s="54">
        <f t="shared" si="14"/>
        <v>0.18</v>
      </c>
      <c r="E285" s="23">
        <f t="shared" si="17"/>
        <v>0.18</v>
      </c>
      <c r="F285" s="84">
        <f t="shared" si="18"/>
        <v>0.18</v>
      </c>
      <c r="G285" s="42">
        <v>7.0000000000000007E-2</v>
      </c>
      <c r="H285" s="42"/>
      <c r="I285" s="42"/>
      <c r="J285" s="42">
        <v>0.11</v>
      </c>
      <c r="K285" s="42"/>
      <c r="L285" s="42"/>
      <c r="M285" s="42"/>
      <c r="N285" s="42"/>
      <c r="O285" s="42"/>
      <c r="P285" s="42"/>
      <c r="Q285" s="42"/>
      <c r="R285" s="42"/>
      <c r="S285" s="42"/>
      <c r="T285" s="42"/>
      <c r="U285" s="42"/>
      <c r="V285" s="43"/>
      <c r="W285" s="43" t="s">
        <v>543</v>
      </c>
      <c r="X285" s="114"/>
      <c r="Y285" s="114"/>
      <c r="Z285" s="114"/>
      <c r="AA285" s="114"/>
      <c r="AB285" s="114" t="s">
        <v>79</v>
      </c>
      <c r="AC285" s="3"/>
      <c r="AD285" s="3"/>
    </row>
    <row r="286" spans="1:30" hidden="1" x14ac:dyDescent="0.25">
      <c r="A286" s="25" t="s">
        <v>544</v>
      </c>
      <c r="B286" s="44" t="s">
        <v>545</v>
      </c>
      <c r="C286" s="39"/>
      <c r="D286" s="54">
        <f>D287+D288</f>
        <v>0.28000000000000003</v>
      </c>
      <c r="E286" s="23">
        <f t="shared" si="17"/>
        <v>0</v>
      </c>
      <c r="F286" s="84">
        <f t="shared" si="18"/>
        <v>0</v>
      </c>
      <c r="G286" s="48"/>
      <c r="H286" s="48"/>
      <c r="I286" s="48"/>
      <c r="J286" s="48"/>
      <c r="K286" s="48"/>
      <c r="L286" s="48"/>
      <c r="M286" s="48"/>
      <c r="N286" s="48"/>
      <c r="O286" s="48"/>
      <c r="P286" s="48"/>
      <c r="Q286" s="48"/>
      <c r="R286" s="48"/>
      <c r="S286" s="48"/>
      <c r="T286" s="48"/>
      <c r="U286" s="48"/>
      <c r="V286" s="34"/>
      <c r="W286" s="34"/>
      <c r="X286" s="114"/>
      <c r="Y286" s="114"/>
      <c r="Z286" s="114"/>
      <c r="AA286" s="114"/>
      <c r="AB286" s="114"/>
      <c r="AC286" s="3"/>
      <c r="AD286" s="3"/>
    </row>
    <row r="287" spans="1:30" ht="30" x14ac:dyDescent="0.25">
      <c r="A287" s="114">
        <v>40</v>
      </c>
      <c r="B287" s="49" t="s">
        <v>517</v>
      </c>
      <c r="C287" s="39" t="s">
        <v>25</v>
      </c>
      <c r="D287" s="54">
        <f t="shared" si="14"/>
        <v>0.2</v>
      </c>
      <c r="E287" s="23">
        <f t="shared" si="17"/>
        <v>0.2</v>
      </c>
      <c r="F287" s="84">
        <f t="shared" si="18"/>
        <v>0.2</v>
      </c>
      <c r="G287" s="42">
        <v>0.05</v>
      </c>
      <c r="H287" s="42"/>
      <c r="I287" s="42">
        <v>0.1</v>
      </c>
      <c r="J287" s="42">
        <v>0.05</v>
      </c>
      <c r="K287" s="42"/>
      <c r="L287" s="42"/>
      <c r="M287" s="42"/>
      <c r="N287" s="42"/>
      <c r="O287" s="42"/>
      <c r="P287" s="42"/>
      <c r="Q287" s="42"/>
      <c r="R287" s="42"/>
      <c r="S287" s="42"/>
      <c r="T287" s="42"/>
      <c r="U287" s="42"/>
      <c r="V287" s="43"/>
      <c r="W287" s="114" t="s">
        <v>518</v>
      </c>
      <c r="X287" s="114"/>
      <c r="Y287" s="114"/>
      <c r="Z287" s="114"/>
      <c r="AA287" s="114"/>
      <c r="AB287" s="114" t="s">
        <v>79</v>
      </c>
      <c r="AC287" s="3"/>
      <c r="AD287" s="3"/>
    </row>
    <row r="288" spans="1:30" ht="30" x14ac:dyDescent="0.25">
      <c r="A288" s="114">
        <v>41</v>
      </c>
      <c r="B288" s="50" t="s">
        <v>546</v>
      </c>
      <c r="C288" s="114" t="s">
        <v>476</v>
      </c>
      <c r="D288" s="54">
        <f t="shared" si="14"/>
        <v>0.08</v>
      </c>
      <c r="E288" s="23">
        <f t="shared" si="17"/>
        <v>0.08</v>
      </c>
      <c r="F288" s="84">
        <f t="shared" si="18"/>
        <v>0.08</v>
      </c>
      <c r="G288" s="113"/>
      <c r="H288" s="113"/>
      <c r="I288" s="113">
        <v>0.08</v>
      </c>
      <c r="J288" s="113"/>
      <c r="K288" s="113"/>
      <c r="L288" s="113"/>
      <c r="M288" s="113"/>
      <c r="N288" s="113"/>
      <c r="O288" s="113"/>
      <c r="P288" s="113"/>
      <c r="Q288" s="113"/>
      <c r="R288" s="113"/>
      <c r="S288" s="113"/>
      <c r="T288" s="113"/>
      <c r="U288" s="113"/>
      <c r="V288" s="114"/>
      <c r="W288" s="114" t="s">
        <v>547</v>
      </c>
      <c r="X288" s="114"/>
      <c r="Y288" s="114" t="s">
        <v>79</v>
      </c>
      <c r="Z288" s="114"/>
      <c r="AA288" s="114"/>
      <c r="AB288" s="114"/>
      <c r="AC288" s="3"/>
      <c r="AD288" s="3"/>
    </row>
    <row r="289" spans="1:30" hidden="1" x14ac:dyDescent="0.25">
      <c r="A289" s="25" t="s">
        <v>548</v>
      </c>
      <c r="B289" s="56" t="s">
        <v>549</v>
      </c>
      <c r="C289" s="114"/>
      <c r="D289" s="54">
        <f>SUM(D290:D293)</f>
        <v>0.87999999999999989</v>
      </c>
      <c r="E289" s="23">
        <f t="shared" si="17"/>
        <v>0</v>
      </c>
      <c r="F289" s="84">
        <f t="shared" si="18"/>
        <v>0</v>
      </c>
      <c r="G289" s="113"/>
      <c r="H289" s="113"/>
      <c r="I289" s="113"/>
      <c r="J289" s="113"/>
      <c r="K289" s="113"/>
      <c r="L289" s="113"/>
      <c r="M289" s="113"/>
      <c r="N289" s="113"/>
      <c r="O289" s="113"/>
      <c r="P289" s="113"/>
      <c r="Q289" s="113"/>
      <c r="R289" s="113"/>
      <c r="S289" s="113"/>
      <c r="T289" s="113"/>
      <c r="U289" s="113"/>
      <c r="V289" s="114"/>
      <c r="W289" s="114"/>
      <c r="X289" s="114"/>
      <c r="Y289" s="34"/>
      <c r="Z289" s="34"/>
      <c r="AA289" s="34"/>
      <c r="AB289" s="34"/>
      <c r="AC289" s="57"/>
      <c r="AD289" s="57"/>
    </row>
    <row r="290" spans="1:30" ht="30" x14ac:dyDescent="0.25">
      <c r="A290" s="114">
        <v>42</v>
      </c>
      <c r="B290" s="49" t="s">
        <v>486</v>
      </c>
      <c r="C290" s="39" t="s">
        <v>25</v>
      </c>
      <c r="D290" s="54">
        <f t="shared" si="14"/>
        <v>0.13999999999999999</v>
      </c>
      <c r="E290" s="23">
        <f t="shared" si="17"/>
        <v>0.13999999999999999</v>
      </c>
      <c r="F290" s="84">
        <f t="shared" si="18"/>
        <v>0.13999999999999999</v>
      </c>
      <c r="G290" s="113"/>
      <c r="H290" s="113"/>
      <c r="I290" s="113">
        <v>0.12</v>
      </c>
      <c r="J290" s="113">
        <v>0.02</v>
      </c>
      <c r="K290" s="113"/>
      <c r="L290" s="113"/>
      <c r="M290" s="113"/>
      <c r="N290" s="113"/>
      <c r="O290" s="113"/>
      <c r="P290" s="113"/>
      <c r="Q290" s="113"/>
      <c r="R290" s="113"/>
      <c r="S290" s="113"/>
      <c r="T290" s="113"/>
      <c r="U290" s="113"/>
      <c r="V290" s="114"/>
      <c r="W290" s="114" t="s">
        <v>550</v>
      </c>
      <c r="X290" s="114"/>
      <c r="Y290" s="34"/>
      <c r="Z290" s="34"/>
      <c r="AA290" s="34"/>
      <c r="AB290" s="114" t="s">
        <v>79</v>
      </c>
      <c r="AC290" s="57"/>
      <c r="AD290" s="57"/>
    </row>
    <row r="291" spans="1:30" s="115" customFormat="1" ht="30" x14ac:dyDescent="0.25">
      <c r="A291" s="114">
        <v>43</v>
      </c>
      <c r="B291" s="49" t="s">
        <v>517</v>
      </c>
      <c r="C291" s="39" t="s">
        <v>25</v>
      </c>
      <c r="D291" s="54">
        <f t="shared" si="14"/>
        <v>0.31</v>
      </c>
      <c r="E291" s="23">
        <f t="shared" si="17"/>
        <v>0.31</v>
      </c>
      <c r="F291" s="84">
        <f t="shared" si="18"/>
        <v>0.31</v>
      </c>
      <c r="G291" s="48">
        <v>0.1</v>
      </c>
      <c r="H291" s="48"/>
      <c r="I291" s="48">
        <v>0.15</v>
      </c>
      <c r="J291" s="48">
        <v>0.06</v>
      </c>
      <c r="K291" s="48"/>
      <c r="L291" s="48"/>
      <c r="M291" s="48"/>
      <c r="N291" s="48"/>
      <c r="O291" s="48"/>
      <c r="P291" s="48"/>
      <c r="Q291" s="48"/>
      <c r="R291" s="48"/>
      <c r="S291" s="48"/>
      <c r="T291" s="48"/>
      <c r="U291" s="48"/>
      <c r="V291" s="34"/>
      <c r="W291" s="114" t="s">
        <v>518</v>
      </c>
      <c r="X291" s="61"/>
      <c r="Y291" s="114"/>
      <c r="Z291" s="114"/>
      <c r="AA291" s="114"/>
      <c r="AB291" s="114" t="s">
        <v>79</v>
      </c>
      <c r="AC291" s="3"/>
      <c r="AD291" s="3"/>
    </row>
    <row r="292" spans="1:30" ht="45" x14ac:dyDescent="0.25">
      <c r="A292" s="114">
        <v>44</v>
      </c>
      <c r="B292" s="38" t="s">
        <v>551</v>
      </c>
      <c r="C292" s="68" t="s">
        <v>33</v>
      </c>
      <c r="D292" s="54">
        <f t="shared" si="14"/>
        <v>0.05</v>
      </c>
      <c r="E292" s="23">
        <f t="shared" si="17"/>
        <v>0.05</v>
      </c>
      <c r="F292" s="84">
        <f t="shared" si="18"/>
        <v>0.05</v>
      </c>
      <c r="G292" s="60">
        <v>0.05</v>
      </c>
      <c r="H292" s="60"/>
      <c r="I292" s="60"/>
      <c r="J292" s="60"/>
      <c r="K292" s="60"/>
      <c r="L292" s="60"/>
      <c r="M292" s="60"/>
      <c r="N292" s="60"/>
      <c r="O292" s="60"/>
      <c r="P292" s="60"/>
      <c r="Q292" s="60"/>
      <c r="R292" s="60"/>
      <c r="S292" s="60"/>
      <c r="T292" s="60"/>
      <c r="U292" s="60"/>
      <c r="V292" s="34"/>
      <c r="W292" s="100" t="s">
        <v>552</v>
      </c>
      <c r="X292" s="61"/>
      <c r="Y292" s="114"/>
      <c r="Z292" s="114"/>
      <c r="AA292" s="114"/>
      <c r="AB292" s="114" t="s">
        <v>79</v>
      </c>
      <c r="AC292" s="3"/>
      <c r="AD292" s="3"/>
    </row>
    <row r="293" spans="1:30" ht="30" x14ac:dyDescent="0.25">
      <c r="A293" s="114">
        <v>45</v>
      </c>
      <c r="B293" s="49" t="s">
        <v>492</v>
      </c>
      <c r="C293" s="68" t="s">
        <v>31</v>
      </c>
      <c r="D293" s="54">
        <f t="shared" si="14"/>
        <v>0.38</v>
      </c>
      <c r="E293" s="23">
        <f t="shared" si="17"/>
        <v>0.38</v>
      </c>
      <c r="F293" s="84">
        <f t="shared" si="18"/>
        <v>0.38</v>
      </c>
      <c r="G293" s="60">
        <v>0.38</v>
      </c>
      <c r="H293" s="60"/>
      <c r="I293" s="60"/>
      <c r="J293" s="60"/>
      <c r="K293" s="60"/>
      <c r="L293" s="60"/>
      <c r="M293" s="60"/>
      <c r="N293" s="60"/>
      <c r="O293" s="60"/>
      <c r="P293" s="60"/>
      <c r="Q293" s="60"/>
      <c r="R293" s="60"/>
      <c r="S293" s="60"/>
      <c r="T293" s="60"/>
      <c r="U293" s="60"/>
      <c r="V293" s="34"/>
      <c r="W293" s="86" t="s">
        <v>553</v>
      </c>
      <c r="X293" s="114"/>
      <c r="Y293" s="114"/>
      <c r="Z293" s="114"/>
      <c r="AA293" s="114"/>
      <c r="AB293" s="114" t="s">
        <v>79</v>
      </c>
      <c r="AC293" s="3"/>
      <c r="AD293" s="3"/>
    </row>
    <row r="294" spans="1:30" s="115" customFormat="1" hidden="1" x14ac:dyDescent="0.25">
      <c r="A294" s="114"/>
      <c r="B294" s="49"/>
      <c r="C294" s="39"/>
      <c r="D294" s="40">
        <f>D289+D282+D276+D272+D266+D261+D254+D249</f>
        <v>32.299999999999997</v>
      </c>
      <c r="E294" s="40"/>
      <c r="F294" s="41"/>
      <c r="G294" s="113"/>
      <c r="H294" s="113"/>
      <c r="I294" s="113"/>
      <c r="J294" s="113"/>
      <c r="K294" s="113"/>
      <c r="L294" s="113"/>
      <c r="M294" s="113"/>
      <c r="N294" s="113"/>
      <c r="O294" s="113"/>
      <c r="P294" s="113"/>
      <c r="Q294" s="113"/>
      <c r="R294" s="113"/>
      <c r="S294" s="113"/>
      <c r="T294" s="113"/>
      <c r="U294" s="113"/>
      <c r="V294" s="114"/>
      <c r="W294" s="114"/>
      <c r="X294" s="114"/>
      <c r="Y294" s="114"/>
      <c r="Z294" s="114"/>
      <c r="AA294" s="114"/>
      <c r="AB294" s="114"/>
      <c r="AC294" s="3"/>
      <c r="AD294" s="3"/>
    </row>
    <row r="295" spans="1:30" ht="42.75" hidden="1" x14ac:dyDescent="0.25">
      <c r="A295" s="114"/>
      <c r="B295" s="31" t="s">
        <v>557</v>
      </c>
      <c r="C295" s="114"/>
      <c r="D295" s="92"/>
      <c r="E295" s="92"/>
      <c r="F295" s="92"/>
      <c r="G295" s="49"/>
      <c r="H295" s="49"/>
      <c r="I295" s="49"/>
      <c r="J295" s="49"/>
      <c r="K295" s="49"/>
      <c r="L295" s="49"/>
      <c r="M295" s="49"/>
      <c r="N295" s="49"/>
      <c r="O295" s="49"/>
      <c r="P295" s="49"/>
      <c r="Q295" s="49"/>
      <c r="R295" s="49"/>
      <c r="S295" s="49"/>
      <c r="T295" s="49"/>
      <c r="U295" s="49"/>
      <c r="V295" s="49"/>
      <c r="W295" s="3"/>
      <c r="X295" s="114"/>
      <c r="Y295" s="114"/>
      <c r="Z295" s="114"/>
      <c r="AA295" s="114"/>
      <c r="AB295" s="114"/>
      <c r="AC295" s="3"/>
      <c r="AD295" s="3"/>
    </row>
    <row r="296" spans="1:30" s="115" customFormat="1" hidden="1" x14ac:dyDescent="0.25">
      <c r="A296" s="23"/>
      <c r="B296" s="24" t="s">
        <v>454</v>
      </c>
      <c r="C296" s="3"/>
      <c r="D296" s="93"/>
      <c r="E296" s="93"/>
      <c r="F296" s="26"/>
      <c r="G296" s="26"/>
      <c r="H296" s="27"/>
      <c r="I296" s="28"/>
      <c r="J296" s="28"/>
      <c r="K296" s="28"/>
      <c r="L296" s="28"/>
      <c r="M296" s="28"/>
      <c r="N296" s="28"/>
      <c r="O296" s="28"/>
      <c r="P296" s="28"/>
      <c r="Q296" s="28"/>
      <c r="R296" s="28"/>
      <c r="S296" s="28"/>
      <c r="T296" s="28"/>
      <c r="U296" s="2"/>
      <c r="V296" s="2"/>
      <c r="W296" s="2"/>
      <c r="X296" s="29"/>
      <c r="Y296" s="29"/>
      <c r="Z296" s="29"/>
      <c r="AA296" s="29"/>
      <c r="AB296" s="30"/>
      <c r="AC296" s="30"/>
      <c r="AD296" s="30"/>
    </row>
    <row r="297" spans="1:30" s="118" customFormat="1" ht="31.5" x14ac:dyDescent="0.25">
      <c r="A297" s="87">
        <v>46</v>
      </c>
      <c r="B297" s="64" t="s">
        <v>455</v>
      </c>
      <c r="C297" s="64" t="s">
        <v>14</v>
      </c>
      <c r="D297" s="94">
        <v>7.8</v>
      </c>
      <c r="E297" s="94">
        <v>3.74</v>
      </c>
      <c r="F297" s="89">
        <v>4.0599999999999996</v>
      </c>
      <c r="G297" s="89">
        <v>4.0599999999999996</v>
      </c>
      <c r="H297" s="89"/>
      <c r="I297" s="89"/>
      <c r="J297" s="90"/>
      <c r="K297" s="90"/>
      <c r="L297" s="90"/>
      <c r="M297" s="90"/>
      <c r="N297" s="90"/>
      <c r="O297" s="90"/>
      <c r="P297" s="90"/>
      <c r="Q297" s="90"/>
      <c r="R297" s="90"/>
      <c r="S297" s="89"/>
      <c r="T297" s="88"/>
      <c r="U297" s="89"/>
      <c r="V297" s="28" t="s">
        <v>456</v>
      </c>
      <c r="W297" s="4" t="s">
        <v>457</v>
      </c>
      <c r="X297" s="80"/>
      <c r="Y297" s="80"/>
      <c r="Z297" s="80"/>
      <c r="AA297" s="80"/>
      <c r="AB297" s="114" t="s">
        <v>79</v>
      </c>
      <c r="AC297" s="88"/>
      <c r="AD297" s="81"/>
    </row>
    <row r="298" spans="1:30" s="115" customFormat="1" ht="30" x14ac:dyDescent="0.25">
      <c r="A298" s="114">
        <v>47</v>
      </c>
      <c r="B298" s="49" t="s">
        <v>458</v>
      </c>
      <c r="C298" s="3" t="s">
        <v>14</v>
      </c>
      <c r="D298" s="31">
        <v>8.5599999999999987</v>
      </c>
      <c r="E298" s="31">
        <v>5.56</v>
      </c>
      <c r="F298" s="33">
        <v>3</v>
      </c>
      <c r="G298" s="89">
        <v>0.8</v>
      </c>
      <c r="H298" s="33"/>
      <c r="I298" s="33"/>
      <c r="J298" s="33"/>
      <c r="K298" s="33"/>
      <c r="L298" s="33"/>
      <c r="M298" s="33"/>
      <c r="N298" s="33"/>
      <c r="O298" s="33"/>
      <c r="P298" s="33"/>
      <c r="Q298" s="33"/>
      <c r="R298" s="33"/>
      <c r="S298" s="33"/>
      <c r="T298" s="33"/>
      <c r="U298" s="32"/>
      <c r="V298" s="91" t="s">
        <v>459</v>
      </c>
      <c r="W298" s="91" t="s">
        <v>460</v>
      </c>
      <c r="X298" s="30"/>
      <c r="Y298" s="91"/>
      <c r="Z298" s="91"/>
      <c r="AA298" s="91"/>
      <c r="AB298" s="114" t="s">
        <v>79</v>
      </c>
      <c r="AC298" s="91"/>
      <c r="AD298" s="30"/>
    </row>
    <row r="299" spans="1:30" ht="28.5" hidden="1" x14ac:dyDescent="0.25">
      <c r="A299" s="114"/>
      <c r="B299" s="31" t="s">
        <v>589</v>
      </c>
      <c r="C299" s="114"/>
      <c r="D299" s="92"/>
      <c r="E299" s="92"/>
      <c r="F299" s="92"/>
      <c r="G299" s="49"/>
      <c r="H299" s="49"/>
      <c r="I299" s="49"/>
      <c r="J299" s="49"/>
      <c r="K299" s="49"/>
      <c r="L299" s="49"/>
      <c r="M299" s="49"/>
      <c r="N299" s="49"/>
      <c r="O299" s="49"/>
      <c r="P299" s="49"/>
      <c r="Q299" s="49"/>
      <c r="R299" s="49"/>
      <c r="S299" s="49"/>
      <c r="T299" s="49"/>
      <c r="U299" s="49"/>
      <c r="V299" s="49"/>
      <c r="W299" s="3"/>
      <c r="X299" s="114"/>
      <c r="Y299" s="114"/>
      <c r="Z299" s="114"/>
      <c r="AA299" s="114"/>
      <c r="AB299" s="114"/>
      <c r="AC299" s="3"/>
      <c r="AD299" s="3"/>
    </row>
    <row r="300" spans="1:30" s="115" customFormat="1" hidden="1" x14ac:dyDescent="0.25">
      <c r="A300" s="23"/>
      <c r="B300" s="24" t="s">
        <v>454</v>
      </c>
      <c r="C300" s="3"/>
      <c r="D300" s="93"/>
      <c r="E300" s="93"/>
      <c r="F300" s="26"/>
      <c r="G300" s="26"/>
      <c r="H300" s="27"/>
      <c r="I300" s="28"/>
      <c r="J300" s="28"/>
      <c r="K300" s="28"/>
      <c r="L300" s="28"/>
      <c r="M300" s="28"/>
      <c r="N300" s="28"/>
      <c r="O300" s="28"/>
      <c r="P300" s="28"/>
      <c r="Q300" s="28"/>
      <c r="R300" s="28"/>
      <c r="S300" s="28"/>
      <c r="T300" s="28"/>
      <c r="U300" s="2"/>
      <c r="V300" s="2"/>
      <c r="W300" s="2"/>
      <c r="X300" s="29"/>
      <c r="Y300" s="29"/>
      <c r="Z300" s="29"/>
      <c r="AA300" s="29"/>
      <c r="AB300" s="30"/>
      <c r="AC300" s="30"/>
      <c r="AD300" s="30"/>
    </row>
    <row r="301" spans="1:30" ht="30" x14ac:dyDescent="0.25">
      <c r="A301" s="114">
        <v>26</v>
      </c>
      <c r="B301" s="3" t="s">
        <v>586</v>
      </c>
      <c r="C301" s="114" t="s">
        <v>18</v>
      </c>
      <c r="D301" s="95">
        <f>F301+E301</f>
        <v>7</v>
      </c>
      <c r="E301" s="95">
        <v>4.5</v>
      </c>
      <c r="F301" s="95">
        <f>SUM(G301:U301)</f>
        <v>2.5000000000000004</v>
      </c>
      <c r="G301" s="49">
        <v>2</v>
      </c>
      <c r="H301" s="49"/>
      <c r="I301" s="49">
        <v>0.1</v>
      </c>
      <c r="J301" s="49"/>
      <c r="K301" s="49"/>
      <c r="L301" s="49">
        <v>0.2</v>
      </c>
      <c r="M301" s="49"/>
      <c r="N301" s="49"/>
      <c r="O301" s="49"/>
      <c r="P301" s="49">
        <v>0.2</v>
      </c>
      <c r="Q301" s="49"/>
      <c r="R301" s="49"/>
      <c r="S301" s="49"/>
      <c r="T301" s="49"/>
      <c r="U301" s="49"/>
      <c r="V301" s="49" t="s">
        <v>11</v>
      </c>
      <c r="W301" s="3" t="s">
        <v>562</v>
      </c>
      <c r="X301" s="114"/>
      <c r="Y301" s="114"/>
      <c r="Z301" s="114"/>
      <c r="AA301" s="114"/>
      <c r="AB301" s="114" t="s">
        <v>79</v>
      </c>
      <c r="AC301" s="3"/>
      <c r="AD301" s="3"/>
    </row>
    <row r="302" spans="1:30" ht="45" x14ac:dyDescent="0.25">
      <c r="A302" s="114">
        <v>27</v>
      </c>
      <c r="B302" s="3" t="s">
        <v>587</v>
      </c>
      <c r="C302" s="114" t="s">
        <v>18</v>
      </c>
      <c r="D302" s="95">
        <f>F302+E302</f>
        <v>47.04</v>
      </c>
      <c r="E302" s="95">
        <v>45.24</v>
      </c>
      <c r="F302" s="95">
        <v>1.8</v>
      </c>
      <c r="G302" s="49">
        <v>0.06</v>
      </c>
      <c r="H302" s="49"/>
      <c r="I302" s="49">
        <v>0.56999999999999995</v>
      </c>
      <c r="J302" s="49">
        <v>0.02</v>
      </c>
      <c r="K302" s="49"/>
      <c r="L302" s="49"/>
      <c r="M302" s="49"/>
      <c r="N302" s="49">
        <v>7.0000000000000007E-2</v>
      </c>
      <c r="O302" s="49"/>
      <c r="P302" s="49">
        <v>0.93</v>
      </c>
      <c r="Q302" s="49"/>
      <c r="R302" s="49"/>
      <c r="S302" s="49"/>
      <c r="T302" s="49"/>
      <c r="U302" s="49">
        <v>0.15</v>
      </c>
      <c r="V302" s="49" t="s">
        <v>588</v>
      </c>
      <c r="W302" s="3" t="s">
        <v>562</v>
      </c>
      <c r="X302" s="114"/>
      <c r="Y302" s="114"/>
      <c r="Z302" s="114"/>
      <c r="AA302" s="114"/>
      <c r="AB302" s="114" t="s">
        <v>79</v>
      </c>
      <c r="AC302" s="3"/>
      <c r="AD302" s="3"/>
    </row>
    <row r="303" spans="1:30" s="115" customFormat="1" ht="28.5" hidden="1" x14ac:dyDescent="0.25">
      <c r="A303" s="23"/>
      <c r="B303" s="24" t="s">
        <v>590</v>
      </c>
      <c r="C303" s="3"/>
      <c r="D303" s="93"/>
      <c r="E303" s="93"/>
      <c r="F303" s="26"/>
      <c r="G303" s="26"/>
      <c r="H303" s="27"/>
      <c r="I303" s="28"/>
      <c r="J303" s="28"/>
      <c r="K303" s="28"/>
      <c r="L303" s="28"/>
      <c r="M303" s="28"/>
      <c r="N303" s="28"/>
      <c r="O303" s="28"/>
      <c r="P303" s="28"/>
      <c r="Q303" s="28"/>
      <c r="R303" s="28"/>
      <c r="S303" s="28"/>
      <c r="T303" s="28"/>
      <c r="U303" s="2"/>
      <c r="V303" s="2"/>
      <c r="W303" s="2"/>
      <c r="X303" s="29"/>
      <c r="Y303" s="29"/>
      <c r="Z303" s="29"/>
      <c r="AA303" s="29"/>
      <c r="AB303" s="30"/>
      <c r="AC303" s="30"/>
      <c r="AD303" s="30"/>
    </row>
    <row r="304" spans="1:30" ht="45" x14ac:dyDescent="0.25">
      <c r="A304" s="114">
        <v>1</v>
      </c>
      <c r="B304" s="49" t="s">
        <v>568</v>
      </c>
      <c r="C304" s="114" t="s">
        <v>33</v>
      </c>
      <c r="D304" s="95">
        <v>7.08</v>
      </c>
      <c r="E304" s="95"/>
      <c r="F304" s="95">
        <v>7.08</v>
      </c>
      <c r="G304" s="49">
        <v>7.08</v>
      </c>
      <c r="H304" s="49"/>
      <c r="I304" s="49"/>
      <c r="J304" s="49"/>
      <c r="K304" s="49"/>
      <c r="L304" s="49"/>
      <c r="M304" s="49"/>
      <c r="N304" s="49"/>
      <c r="O304" s="49"/>
      <c r="P304" s="49"/>
      <c r="Q304" s="49"/>
      <c r="R304" s="49"/>
      <c r="S304" s="49"/>
      <c r="T304" s="49"/>
      <c r="U304" s="49"/>
      <c r="V304" s="49" t="s">
        <v>563</v>
      </c>
      <c r="W304" s="3" t="s">
        <v>569</v>
      </c>
      <c r="X304" s="114"/>
      <c r="Y304" s="114"/>
      <c r="Z304" s="114"/>
      <c r="AA304" s="114"/>
      <c r="AB304" s="114" t="s">
        <v>79</v>
      </c>
      <c r="AC304" s="3"/>
      <c r="AD304" s="3" t="s">
        <v>569</v>
      </c>
    </row>
    <row r="305" spans="1:30" ht="30" x14ac:dyDescent="0.25">
      <c r="A305" s="114">
        <v>2</v>
      </c>
      <c r="B305" s="49" t="s">
        <v>565</v>
      </c>
      <c r="C305" s="3" t="s">
        <v>14</v>
      </c>
      <c r="D305" s="95">
        <v>0.05</v>
      </c>
      <c r="E305" s="95"/>
      <c r="F305" s="95">
        <v>0.05</v>
      </c>
      <c r="G305" s="49"/>
      <c r="H305" s="49"/>
      <c r="I305" s="49"/>
      <c r="J305" s="49"/>
      <c r="K305" s="49"/>
      <c r="L305" s="49"/>
      <c r="M305" s="49"/>
      <c r="N305" s="49"/>
      <c r="O305" s="49"/>
      <c r="P305" s="49">
        <v>0.05</v>
      </c>
      <c r="Q305" s="49"/>
      <c r="R305" s="49"/>
      <c r="S305" s="49"/>
      <c r="T305" s="49"/>
      <c r="U305" s="49"/>
      <c r="V305" s="49" t="s">
        <v>566</v>
      </c>
      <c r="W305" s="3" t="s">
        <v>567</v>
      </c>
      <c r="X305" s="114"/>
      <c r="Y305" s="114"/>
      <c r="Z305" s="114"/>
      <c r="AA305" s="114"/>
      <c r="AB305" s="114" t="s">
        <v>79</v>
      </c>
      <c r="AC305" s="3"/>
      <c r="AD305" s="3"/>
    </row>
    <row r="306" spans="1:30" ht="30" x14ac:dyDescent="0.25">
      <c r="A306" s="114">
        <v>3</v>
      </c>
      <c r="B306" s="49" t="s">
        <v>570</v>
      </c>
      <c r="C306" s="114" t="s">
        <v>25</v>
      </c>
      <c r="D306" s="95">
        <v>0.46</v>
      </c>
      <c r="E306" s="95"/>
      <c r="F306" s="95">
        <v>0.46</v>
      </c>
      <c r="G306" s="49">
        <v>0.03</v>
      </c>
      <c r="H306" s="49"/>
      <c r="I306" s="49">
        <v>0.41</v>
      </c>
      <c r="J306" s="49">
        <v>0.02</v>
      </c>
      <c r="K306" s="49"/>
      <c r="L306" s="49"/>
      <c r="M306" s="49"/>
      <c r="N306" s="49"/>
      <c r="O306" s="49"/>
      <c r="P306" s="49"/>
      <c r="Q306" s="49"/>
      <c r="R306" s="49"/>
      <c r="S306" s="49"/>
      <c r="T306" s="49"/>
      <c r="U306" s="49"/>
      <c r="V306" s="49" t="s">
        <v>13</v>
      </c>
      <c r="W306" s="3" t="s">
        <v>562</v>
      </c>
      <c r="X306" s="114"/>
      <c r="Y306" s="114"/>
      <c r="Z306" s="114"/>
      <c r="AA306" s="114"/>
      <c r="AB306" s="114" t="s">
        <v>79</v>
      </c>
      <c r="AC306" s="3"/>
      <c r="AD306" s="3"/>
    </row>
    <row r="307" spans="1:30" ht="45" x14ac:dyDescent="0.25">
      <c r="A307" s="114">
        <v>4</v>
      </c>
      <c r="B307" s="49" t="s">
        <v>571</v>
      </c>
      <c r="C307" s="114" t="s">
        <v>25</v>
      </c>
      <c r="D307" s="95">
        <v>0.8</v>
      </c>
      <c r="E307" s="95"/>
      <c r="F307" s="95">
        <v>0.8</v>
      </c>
      <c r="G307" s="49">
        <v>0.2</v>
      </c>
      <c r="H307" s="49"/>
      <c r="I307" s="49">
        <v>0.5</v>
      </c>
      <c r="J307" s="49">
        <v>0.1</v>
      </c>
      <c r="K307" s="49"/>
      <c r="L307" s="49"/>
      <c r="M307" s="49"/>
      <c r="N307" s="49"/>
      <c r="O307" s="49"/>
      <c r="P307" s="49"/>
      <c r="Q307" s="49"/>
      <c r="R307" s="49"/>
      <c r="S307" s="49"/>
      <c r="T307" s="49"/>
      <c r="U307" s="49"/>
      <c r="V307" s="49" t="s">
        <v>13</v>
      </c>
      <c r="W307" s="3" t="s">
        <v>562</v>
      </c>
      <c r="X307" s="114"/>
      <c r="Y307" s="114"/>
      <c r="Z307" s="114"/>
      <c r="AA307" s="114"/>
      <c r="AB307" s="114" t="s">
        <v>79</v>
      </c>
      <c r="AC307" s="3"/>
      <c r="AD307" s="3"/>
    </row>
    <row r="308" spans="1:30" ht="30" x14ac:dyDescent="0.25">
      <c r="A308" s="114">
        <v>5</v>
      </c>
      <c r="B308" s="49" t="s">
        <v>572</v>
      </c>
      <c r="C308" s="114" t="s">
        <v>25</v>
      </c>
      <c r="D308" s="95">
        <v>0.66</v>
      </c>
      <c r="E308" s="95"/>
      <c r="F308" s="95">
        <v>0.66</v>
      </c>
      <c r="G308" s="49"/>
      <c r="H308" s="49"/>
      <c r="I308" s="49">
        <v>0.66</v>
      </c>
      <c r="J308" s="49"/>
      <c r="K308" s="49"/>
      <c r="L308" s="49"/>
      <c r="M308" s="49"/>
      <c r="N308" s="49"/>
      <c r="O308" s="49"/>
      <c r="P308" s="49"/>
      <c r="Q308" s="49"/>
      <c r="R308" s="49"/>
      <c r="S308" s="49"/>
      <c r="T308" s="49"/>
      <c r="U308" s="49"/>
      <c r="V308" s="49" t="s">
        <v>13</v>
      </c>
      <c r="W308" s="3" t="s">
        <v>562</v>
      </c>
      <c r="X308" s="114"/>
      <c r="Y308" s="114"/>
      <c r="Z308" s="114"/>
      <c r="AA308" s="114"/>
      <c r="AB308" s="114" t="s">
        <v>79</v>
      </c>
      <c r="AC308" s="3"/>
      <c r="AD308" s="3"/>
    </row>
    <row r="309" spans="1:30" ht="30" x14ac:dyDescent="0.25">
      <c r="A309" s="114">
        <v>6</v>
      </c>
      <c r="B309" s="49" t="s">
        <v>572</v>
      </c>
      <c r="C309" s="114" t="s">
        <v>25</v>
      </c>
      <c r="D309" s="95">
        <v>0.3</v>
      </c>
      <c r="E309" s="95"/>
      <c r="F309" s="95">
        <v>0.3</v>
      </c>
      <c r="G309" s="49"/>
      <c r="H309" s="49"/>
      <c r="I309" s="49">
        <v>0.3</v>
      </c>
      <c r="J309" s="49"/>
      <c r="K309" s="49"/>
      <c r="L309" s="49"/>
      <c r="M309" s="49"/>
      <c r="N309" s="49"/>
      <c r="O309" s="49"/>
      <c r="P309" s="49"/>
      <c r="Q309" s="49"/>
      <c r="R309" s="49"/>
      <c r="S309" s="49"/>
      <c r="T309" s="49"/>
      <c r="U309" s="49"/>
      <c r="V309" s="49" t="s">
        <v>7</v>
      </c>
      <c r="W309" s="3" t="s">
        <v>562</v>
      </c>
      <c r="X309" s="114"/>
      <c r="Y309" s="114"/>
      <c r="Z309" s="114"/>
      <c r="AA309" s="114"/>
      <c r="AB309" s="114" t="s">
        <v>79</v>
      </c>
      <c r="AC309" s="3"/>
      <c r="AD309" s="3"/>
    </row>
    <row r="310" spans="1:30" ht="45" x14ac:dyDescent="0.25">
      <c r="A310" s="114">
        <v>7</v>
      </c>
      <c r="B310" s="49" t="s">
        <v>571</v>
      </c>
      <c r="C310" s="114" t="s">
        <v>25</v>
      </c>
      <c r="D310" s="95">
        <v>0.5</v>
      </c>
      <c r="E310" s="95"/>
      <c r="F310" s="95">
        <v>0.5</v>
      </c>
      <c r="G310" s="49">
        <v>0.2</v>
      </c>
      <c r="H310" s="49"/>
      <c r="I310" s="49">
        <v>0.2</v>
      </c>
      <c r="J310" s="49">
        <v>0.1</v>
      </c>
      <c r="K310" s="49"/>
      <c r="L310" s="49"/>
      <c r="M310" s="49"/>
      <c r="N310" s="49"/>
      <c r="O310" s="49"/>
      <c r="P310" s="49"/>
      <c r="Q310" s="49"/>
      <c r="R310" s="49"/>
      <c r="S310" s="49"/>
      <c r="T310" s="49"/>
      <c r="U310" s="49"/>
      <c r="V310" s="49" t="s">
        <v>7</v>
      </c>
      <c r="W310" s="3" t="s">
        <v>562</v>
      </c>
      <c r="X310" s="114"/>
      <c r="Y310" s="114"/>
      <c r="Z310" s="114"/>
      <c r="AA310" s="114"/>
      <c r="AB310" s="114" t="s">
        <v>79</v>
      </c>
      <c r="AC310" s="3"/>
      <c r="AD310" s="3"/>
    </row>
    <row r="311" spans="1:30" ht="45" x14ac:dyDescent="0.25">
      <c r="A311" s="114">
        <v>8</v>
      </c>
      <c r="B311" s="49" t="s">
        <v>573</v>
      </c>
      <c r="C311" s="114" t="s">
        <v>27</v>
      </c>
      <c r="D311" s="95">
        <v>0.3</v>
      </c>
      <c r="E311" s="95"/>
      <c r="F311" s="95">
        <v>0.3</v>
      </c>
      <c r="G311" s="49">
        <v>0.16</v>
      </c>
      <c r="H311" s="49"/>
      <c r="I311" s="49">
        <v>0.11</v>
      </c>
      <c r="J311" s="49">
        <v>0.01</v>
      </c>
      <c r="K311" s="49"/>
      <c r="L311" s="49"/>
      <c r="M311" s="49">
        <v>0.02</v>
      </c>
      <c r="N311" s="49"/>
      <c r="O311" s="49"/>
      <c r="P311" s="49"/>
      <c r="Q311" s="49"/>
      <c r="R311" s="49"/>
      <c r="S311" s="49"/>
      <c r="T311" s="49"/>
      <c r="U311" s="49"/>
      <c r="V311" s="49" t="s">
        <v>400</v>
      </c>
      <c r="W311" s="3" t="s">
        <v>562</v>
      </c>
      <c r="X311" s="114"/>
      <c r="Y311" s="114"/>
      <c r="Z311" s="114"/>
      <c r="AA311" s="114"/>
      <c r="AB311" s="114" t="s">
        <v>79</v>
      </c>
      <c r="AC311" s="3"/>
      <c r="AD311" s="3"/>
    </row>
    <row r="312" spans="1:30" ht="30" x14ac:dyDescent="0.25">
      <c r="A312" s="114">
        <v>9</v>
      </c>
      <c r="B312" s="49" t="s">
        <v>574</v>
      </c>
      <c r="C312" s="114" t="s">
        <v>27</v>
      </c>
      <c r="D312" s="95">
        <v>0.02</v>
      </c>
      <c r="E312" s="95"/>
      <c r="F312" s="95">
        <v>0.02</v>
      </c>
      <c r="G312" s="49">
        <v>0.02</v>
      </c>
      <c r="H312" s="49"/>
      <c r="I312" s="49"/>
      <c r="J312" s="49"/>
      <c r="K312" s="49"/>
      <c r="L312" s="49"/>
      <c r="M312" s="49"/>
      <c r="N312" s="49"/>
      <c r="O312" s="49"/>
      <c r="P312" s="49"/>
      <c r="Q312" s="49"/>
      <c r="R312" s="49"/>
      <c r="S312" s="49"/>
      <c r="T312" s="49"/>
      <c r="U312" s="49"/>
      <c r="V312" s="49" t="s">
        <v>400</v>
      </c>
      <c r="W312" s="3" t="s">
        <v>562</v>
      </c>
      <c r="X312" s="114"/>
      <c r="Y312" s="114"/>
      <c r="Z312" s="114"/>
      <c r="AA312" s="114"/>
      <c r="AB312" s="114" t="s">
        <v>79</v>
      </c>
      <c r="AC312" s="3"/>
      <c r="AD312" s="3"/>
    </row>
    <row r="313" spans="1:30" ht="30" x14ac:dyDescent="0.25">
      <c r="A313" s="114">
        <v>10</v>
      </c>
      <c r="B313" s="49" t="s">
        <v>575</v>
      </c>
      <c r="C313" s="114" t="s">
        <v>27</v>
      </c>
      <c r="D313" s="95">
        <v>0.8</v>
      </c>
      <c r="E313" s="95"/>
      <c r="F313" s="95">
        <v>0.8</v>
      </c>
      <c r="G313" s="49">
        <v>0.3</v>
      </c>
      <c r="H313" s="49"/>
      <c r="I313" s="49">
        <v>0.4</v>
      </c>
      <c r="J313" s="49">
        <v>0.1</v>
      </c>
      <c r="K313" s="49"/>
      <c r="L313" s="49"/>
      <c r="M313" s="49"/>
      <c r="N313" s="49"/>
      <c r="O313" s="49"/>
      <c r="P313" s="49"/>
      <c r="Q313" s="49"/>
      <c r="R313" s="49"/>
      <c r="S313" s="49"/>
      <c r="T313" s="49"/>
      <c r="U313" s="49"/>
      <c r="V313" s="49" t="s">
        <v>400</v>
      </c>
      <c r="W313" s="3" t="s">
        <v>562</v>
      </c>
      <c r="X313" s="114"/>
      <c r="Y313" s="114"/>
      <c r="Z313" s="114"/>
      <c r="AA313" s="114"/>
      <c r="AB313" s="114" t="s">
        <v>79</v>
      </c>
      <c r="AC313" s="3"/>
      <c r="AD313" s="3"/>
    </row>
    <row r="314" spans="1:30" ht="30" x14ac:dyDescent="0.25">
      <c r="A314" s="114">
        <v>11</v>
      </c>
      <c r="B314" s="49" t="s">
        <v>576</v>
      </c>
      <c r="C314" s="114" t="s">
        <v>15</v>
      </c>
      <c r="D314" s="95">
        <v>0.31</v>
      </c>
      <c r="E314" s="95"/>
      <c r="F314" s="95">
        <v>0.31</v>
      </c>
      <c r="G314" s="49"/>
      <c r="H314" s="49"/>
      <c r="I314" s="49">
        <v>0.31</v>
      </c>
      <c r="J314" s="49"/>
      <c r="K314" s="49"/>
      <c r="L314" s="49"/>
      <c r="M314" s="49"/>
      <c r="N314" s="49"/>
      <c r="O314" s="49"/>
      <c r="P314" s="49"/>
      <c r="Q314" s="49"/>
      <c r="R314" s="49"/>
      <c r="S314" s="49"/>
      <c r="T314" s="49"/>
      <c r="U314" s="49"/>
      <c r="V314" s="49" t="s">
        <v>400</v>
      </c>
      <c r="W314" s="3" t="s">
        <v>562</v>
      </c>
      <c r="X314" s="114"/>
      <c r="Y314" s="114"/>
      <c r="Z314" s="114"/>
      <c r="AA314" s="114"/>
      <c r="AB314" s="114" t="s">
        <v>79</v>
      </c>
      <c r="AC314" s="3"/>
      <c r="AD314" s="3"/>
    </row>
    <row r="315" spans="1:30" ht="30" x14ac:dyDescent="0.25">
      <c r="A315" s="114">
        <v>12</v>
      </c>
      <c r="B315" s="49" t="s">
        <v>577</v>
      </c>
      <c r="C315" s="114" t="s">
        <v>25</v>
      </c>
      <c r="D315" s="95">
        <v>0.13</v>
      </c>
      <c r="E315" s="95"/>
      <c r="F315" s="95">
        <v>0.13</v>
      </c>
      <c r="G315" s="49">
        <v>0.02</v>
      </c>
      <c r="H315" s="49"/>
      <c r="I315" s="49">
        <v>7.0000000000000007E-2</v>
      </c>
      <c r="J315" s="49"/>
      <c r="K315" s="49"/>
      <c r="L315" s="49"/>
      <c r="M315" s="49">
        <v>0.04</v>
      </c>
      <c r="N315" s="49"/>
      <c r="O315" s="49"/>
      <c r="P315" s="49"/>
      <c r="Q315" s="49"/>
      <c r="R315" s="49"/>
      <c r="S315" s="49"/>
      <c r="T315" s="49"/>
      <c r="U315" s="49"/>
      <c r="V315" s="49" t="s">
        <v>10</v>
      </c>
      <c r="W315" s="3" t="s">
        <v>562</v>
      </c>
      <c r="X315" s="114"/>
      <c r="Y315" s="114"/>
      <c r="Z315" s="114"/>
      <c r="AA315" s="114"/>
      <c r="AB315" s="114" t="s">
        <v>79</v>
      </c>
      <c r="AC315" s="3"/>
      <c r="AD315" s="3"/>
    </row>
    <row r="316" spans="1:30" ht="30" x14ac:dyDescent="0.25">
      <c r="A316" s="114">
        <v>13</v>
      </c>
      <c r="B316" s="49" t="s">
        <v>570</v>
      </c>
      <c r="C316" s="114" t="s">
        <v>25</v>
      </c>
      <c r="D316" s="95">
        <v>0.6</v>
      </c>
      <c r="E316" s="95"/>
      <c r="F316" s="95">
        <v>0.6</v>
      </c>
      <c r="G316" s="49">
        <v>0.2</v>
      </c>
      <c r="H316" s="49"/>
      <c r="I316" s="49">
        <v>0.3</v>
      </c>
      <c r="J316" s="49">
        <v>0.1</v>
      </c>
      <c r="K316" s="49"/>
      <c r="L316" s="49"/>
      <c r="M316" s="49"/>
      <c r="N316" s="49"/>
      <c r="O316" s="49"/>
      <c r="P316" s="49"/>
      <c r="Q316" s="49"/>
      <c r="R316" s="49"/>
      <c r="S316" s="49"/>
      <c r="T316" s="49"/>
      <c r="U316" s="49"/>
      <c r="V316" s="49" t="s">
        <v>10</v>
      </c>
      <c r="W316" s="3" t="s">
        <v>562</v>
      </c>
      <c r="X316" s="114"/>
      <c r="Y316" s="114"/>
      <c r="Z316" s="114"/>
      <c r="AA316" s="114"/>
      <c r="AB316" s="114" t="s">
        <v>79</v>
      </c>
      <c r="AC316" s="3"/>
      <c r="AD316" s="3"/>
    </row>
    <row r="317" spans="1:30" ht="30" x14ac:dyDescent="0.25">
      <c r="A317" s="114">
        <v>14</v>
      </c>
      <c r="B317" s="49" t="s">
        <v>578</v>
      </c>
      <c r="C317" s="114" t="s">
        <v>25</v>
      </c>
      <c r="D317" s="95">
        <v>0.14000000000000001</v>
      </c>
      <c r="E317" s="95"/>
      <c r="F317" s="95">
        <v>0.14000000000000001</v>
      </c>
      <c r="G317" s="49">
        <v>0.14000000000000001</v>
      </c>
      <c r="H317" s="49"/>
      <c r="I317" s="49"/>
      <c r="J317" s="49"/>
      <c r="K317" s="49"/>
      <c r="L317" s="49"/>
      <c r="M317" s="49"/>
      <c r="N317" s="49"/>
      <c r="O317" s="49"/>
      <c r="P317" s="49"/>
      <c r="Q317" s="49"/>
      <c r="R317" s="49"/>
      <c r="S317" s="49"/>
      <c r="T317" s="49"/>
      <c r="U317" s="49"/>
      <c r="V317" s="49" t="s">
        <v>8</v>
      </c>
      <c r="W317" s="3" t="s">
        <v>562</v>
      </c>
      <c r="X317" s="114"/>
      <c r="Y317" s="114"/>
      <c r="Z317" s="114"/>
      <c r="AA317" s="114"/>
      <c r="AB317" s="114" t="s">
        <v>79</v>
      </c>
      <c r="AC317" s="3"/>
      <c r="AD317" s="3"/>
    </row>
    <row r="318" spans="1:30" ht="30" x14ac:dyDescent="0.25">
      <c r="A318" s="114">
        <v>15</v>
      </c>
      <c r="B318" s="49" t="s">
        <v>570</v>
      </c>
      <c r="C318" s="114" t="s">
        <v>25</v>
      </c>
      <c r="D318" s="95">
        <v>0.45</v>
      </c>
      <c r="E318" s="95"/>
      <c r="F318" s="95">
        <v>0.45</v>
      </c>
      <c r="G318" s="49">
        <v>0.15</v>
      </c>
      <c r="H318" s="49"/>
      <c r="I318" s="49">
        <v>0.2</v>
      </c>
      <c r="J318" s="49">
        <v>0.1</v>
      </c>
      <c r="K318" s="49"/>
      <c r="L318" s="49"/>
      <c r="M318" s="49"/>
      <c r="N318" s="49"/>
      <c r="O318" s="49"/>
      <c r="P318" s="49"/>
      <c r="Q318" s="49"/>
      <c r="R318" s="49"/>
      <c r="S318" s="49"/>
      <c r="T318" s="49"/>
      <c r="U318" s="49"/>
      <c r="V318" s="49"/>
      <c r="W318" s="3" t="s">
        <v>562</v>
      </c>
      <c r="X318" s="114"/>
      <c r="Y318" s="114"/>
      <c r="Z318" s="114"/>
      <c r="AA318" s="114"/>
      <c r="AB318" s="114" t="s">
        <v>79</v>
      </c>
      <c r="AC318" s="3"/>
      <c r="AD318" s="3"/>
    </row>
    <row r="319" spans="1:30" ht="30" x14ac:dyDescent="0.25">
      <c r="A319" s="114">
        <v>16</v>
      </c>
      <c r="B319" s="3" t="s">
        <v>579</v>
      </c>
      <c r="C319" s="114" t="s">
        <v>25</v>
      </c>
      <c r="D319" s="95">
        <v>0.19</v>
      </c>
      <c r="E319" s="95"/>
      <c r="F319" s="95">
        <v>0.19</v>
      </c>
      <c r="G319" s="49">
        <v>0.01</v>
      </c>
      <c r="H319" s="49"/>
      <c r="I319" s="49"/>
      <c r="J319" s="49">
        <v>0.18</v>
      </c>
      <c r="K319" s="49"/>
      <c r="L319" s="49"/>
      <c r="M319" s="49"/>
      <c r="N319" s="49"/>
      <c r="O319" s="49"/>
      <c r="P319" s="49"/>
      <c r="Q319" s="49"/>
      <c r="R319" s="49"/>
      <c r="S319" s="49"/>
      <c r="T319" s="49"/>
      <c r="U319" s="49"/>
      <c r="V319" s="49" t="s">
        <v>9</v>
      </c>
      <c r="W319" s="3" t="s">
        <v>562</v>
      </c>
      <c r="X319" s="114"/>
      <c r="Y319" s="114"/>
      <c r="Z319" s="114"/>
      <c r="AA319" s="114"/>
      <c r="AB319" s="114" t="s">
        <v>79</v>
      </c>
      <c r="AC319" s="3"/>
      <c r="AD319" s="3"/>
    </row>
    <row r="320" spans="1:30" ht="30" x14ac:dyDescent="0.25">
      <c r="A320" s="114">
        <v>17</v>
      </c>
      <c r="B320" s="3" t="s">
        <v>570</v>
      </c>
      <c r="C320" s="114" t="s">
        <v>25</v>
      </c>
      <c r="D320" s="95">
        <v>0.35</v>
      </c>
      <c r="E320" s="95"/>
      <c r="F320" s="95">
        <v>0.35</v>
      </c>
      <c r="G320" s="49">
        <v>0.1</v>
      </c>
      <c r="H320" s="49"/>
      <c r="I320" s="49">
        <v>0.15</v>
      </c>
      <c r="J320" s="49">
        <v>0.1</v>
      </c>
      <c r="K320" s="49"/>
      <c r="L320" s="49"/>
      <c r="M320" s="49"/>
      <c r="N320" s="49"/>
      <c r="O320" s="49"/>
      <c r="P320" s="49"/>
      <c r="Q320" s="49"/>
      <c r="R320" s="49"/>
      <c r="S320" s="49"/>
      <c r="T320" s="49"/>
      <c r="U320" s="49"/>
      <c r="V320" s="49" t="s">
        <v>9</v>
      </c>
      <c r="W320" s="3" t="s">
        <v>562</v>
      </c>
      <c r="X320" s="114"/>
      <c r="Y320" s="114"/>
      <c r="Z320" s="114"/>
      <c r="AA320" s="114"/>
      <c r="AB320" s="114" t="s">
        <v>79</v>
      </c>
      <c r="AC320" s="3"/>
      <c r="AD320" s="3"/>
    </row>
    <row r="321" spans="1:30" ht="30" x14ac:dyDescent="0.25">
      <c r="A321" s="114">
        <v>18</v>
      </c>
      <c r="B321" s="3" t="s">
        <v>579</v>
      </c>
      <c r="C321" s="114" t="s">
        <v>25</v>
      </c>
      <c r="D321" s="95">
        <v>0.17</v>
      </c>
      <c r="E321" s="95"/>
      <c r="F321" s="95">
        <v>0.17</v>
      </c>
      <c r="G321" s="49">
        <v>0.08</v>
      </c>
      <c r="H321" s="49"/>
      <c r="I321" s="49">
        <v>0.09</v>
      </c>
      <c r="J321" s="49"/>
      <c r="K321" s="49"/>
      <c r="L321" s="49"/>
      <c r="M321" s="49"/>
      <c r="N321" s="49"/>
      <c r="O321" s="49"/>
      <c r="P321" s="49"/>
      <c r="Q321" s="49"/>
      <c r="R321" s="49"/>
      <c r="S321" s="49"/>
      <c r="T321" s="49"/>
      <c r="U321" s="49"/>
      <c r="V321" s="49" t="s">
        <v>12</v>
      </c>
      <c r="W321" s="3" t="s">
        <v>562</v>
      </c>
      <c r="X321" s="114"/>
      <c r="Y321" s="114"/>
      <c r="Z321" s="114"/>
      <c r="AA321" s="114"/>
      <c r="AB321" s="114" t="s">
        <v>79</v>
      </c>
      <c r="AC321" s="3"/>
      <c r="AD321" s="3"/>
    </row>
    <row r="322" spans="1:30" ht="30" x14ac:dyDescent="0.25">
      <c r="A322" s="114">
        <v>19</v>
      </c>
      <c r="B322" s="3" t="s">
        <v>570</v>
      </c>
      <c r="C322" s="114" t="s">
        <v>25</v>
      </c>
      <c r="D322" s="95">
        <v>0.25</v>
      </c>
      <c r="E322" s="95"/>
      <c r="F322" s="95">
        <v>0.25</v>
      </c>
      <c r="G322" s="49">
        <v>0.1</v>
      </c>
      <c r="H322" s="49"/>
      <c r="I322" s="49">
        <v>0.1</v>
      </c>
      <c r="J322" s="49">
        <v>0.05</v>
      </c>
      <c r="K322" s="49"/>
      <c r="L322" s="49"/>
      <c r="M322" s="49"/>
      <c r="N322" s="49"/>
      <c r="O322" s="49"/>
      <c r="P322" s="49"/>
      <c r="Q322" s="49"/>
      <c r="R322" s="49"/>
      <c r="S322" s="49"/>
      <c r="T322" s="49"/>
      <c r="U322" s="49"/>
      <c r="V322" s="49" t="s">
        <v>12</v>
      </c>
      <c r="W322" s="3" t="s">
        <v>562</v>
      </c>
      <c r="X322" s="114"/>
      <c r="Y322" s="114"/>
      <c r="Z322" s="114"/>
      <c r="AA322" s="114"/>
      <c r="AB322" s="114" t="s">
        <v>79</v>
      </c>
      <c r="AC322" s="3"/>
      <c r="AD322" s="3"/>
    </row>
    <row r="323" spans="1:30" ht="30" x14ac:dyDescent="0.25">
      <c r="A323" s="114">
        <v>20</v>
      </c>
      <c r="B323" s="3" t="s">
        <v>570</v>
      </c>
      <c r="C323" s="114" t="s">
        <v>25</v>
      </c>
      <c r="D323" s="95">
        <v>0.2</v>
      </c>
      <c r="E323" s="95"/>
      <c r="F323" s="95">
        <v>0.2</v>
      </c>
      <c r="G323" s="49">
        <v>0.05</v>
      </c>
      <c r="H323" s="49"/>
      <c r="I323" s="49">
        <v>0.1</v>
      </c>
      <c r="J323" s="49">
        <v>0.05</v>
      </c>
      <c r="K323" s="49"/>
      <c r="L323" s="49"/>
      <c r="M323" s="49"/>
      <c r="N323" s="49"/>
      <c r="O323" s="49"/>
      <c r="P323" s="49"/>
      <c r="Q323" s="49"/>
      <c r="R323" s="49"/>
      <c r="S323" s="49"/>
      <c r="T323" s="49"/>
      <c r="U323" s="49"/>
      <c r="V323" s="49" t="s">
        <v>5</v>
      </c>
      <c r="W323" s="3" t="s">
        <v>562</v>
      </c>
      <c r="X323" s="114"/>
      <c r="Y323" s="114"/>
      <c r="Z323" s="114"/>
      <c r="AA323" s="114"/>
      <c r="AB323" s="114" t="s">
        <v>79</v>
      </c>
      <c r="AC323" s="3"/>
      <c r="AD323" s="3"/>
    </row>
    <row r="324" spans="1:30" ht="30" x14ac:dyDescent="0.25">
      <c r="A324" s="114">
        <v>21</v>
      </c>
      <c r="B324" s="3" t="s">
        <v>580</v>
      </c>
      <c r="C324" s="114" t="s">
        <v>14</v>
      </c>
      <c r="D324" s="95">
        <v>0.08</v>
      </c>
      <c r="E324" s="95"/>
      <c r="F324" s="95">
        <v>0.08</v>
      </c>
      <c r="G324" s="49"/>
      <c r="H324" s="49"/>
      <c r="I324" s="49">
        <v>0.08</v>
      </c>
      <c r="J324" s="49"/>
      <c r="K324" s="49"/>
      <c r="L324" s="49"/>
      <c r="M324" s="49"/>
      <c r="N324" s="49"/>
      <c r="O324" s="49"/>
      <c r="P324" s="49"/>
      <c r="Q324" s="49"/>
      <c r="R324" s="49"/>
      <c r="S324" s="49"/>
      <c r="T324" s="49"/>
      <c r="U324" s="49"/>
      <c r="V324" s="49" t="s">
        <v>5</v>
      </c>
      <c r="W324" s="3" t="s">
        <v>562</v>
      </c>
      <c r="X324" s="114"/>
      <c r="Y324" s="114" t="s">
        <v>79</v>
      </c>
      <c r="Z324" s="114"/>
      <c r="AA324" s="114"/>
      <c r="AB324" s="114"/>
      <c r="AC324" s="3"/>
      <c r="AD324" s="3"/>
    </row>
    <row r="325" spans="1:30" ht="30" x14ac:dyDescent="0.25">
      <c r="A325" s="114">
        <v>22</v>
      </c>
      <c r="B325" s="3" t="s">
        <v>581</v>
      </c>
      <c r="C325" s="114" t="s">
        <v>25</v>
      </c>
      <c r="D325" s="95">
        <v>0.14000000000000001</v>
      </c>
      <c r="E325" s="95"/>
      <c r="F325" s="95">
        <v>0.14000000000000001</v>
      </c>
      <c r="G325" s="49"/>
      <c r="H325" s="49"/>
      <c r="I325" s="49">
        <v>0.12</v>
      </c>
      <c r="J325" s="49">
        <v>0.02</v>
      </c>
      <c r="K325" s="49"/>
      <c r="L325" s="49"/>
      <c r="M325" s="49"/>
      <c r="N325" s="49"/>
      <c r="O325" s="49"/>
      <c r="P325" s="49"/>
      <c r="Q325" s="49"/>
      <c r="R325" s="49"/>
      <c r="S325" s="49"/>
      <c r="T325" s="49"/>
      <c r="U325" s="49"/>
      <c r="V325" s="49" t="s">
        <v>11</v>
      </c>
      <c r="W325" s="3" t="s">
        <v>562</v>
      </c>
      <c r="X325" s="114"/>
      <c r="Y325" s="114"/>
      <c r="Z325" s="114"/>
      <c r="AA325" s="114"/>
      <c r="AB325" s="114" t="s">
        <v>79</v>
      </c>
      <c r="AC325" s="3"/>
      <c r="AD325" s="3"/>
    </row>
    <row r="326" spans="1:30" ht="30" x14ac:dyDescent="0.25">
      <c r="A326" s="114">
        <v>23</v>
      </c>
      <c r="B326" s="3" t="s">
        <v>570</v>
      </c>
      <c r="C326" s="114" t="s">
        <v>25</v>
      </c>
      <c r="D326" s="95">
        <v>0.31</v>
      </c>
      <c r="E326" s="95"/>
      <c r="F326" s="95">
        <v>0.31</v>
      </c>
      <c r="G326" s="49">
        <v>0.1</v>
      </c>
      <c r="H326" s="49"/>
      <c r="I326" s="49">
        <v>0.15</v>
      </c>
      <c r="J326" s="49">
        <v>0.06</v>
      </c>
      <c r="K326" s="49"/>
      <c r="L326" s="49"/>
      <c r="M326" s="49"/>
      <c r="N326" s="49"/>
      <c r="O326" s="49"/>
      <c r="P326" s="49"/>
      <c r="Q326" s="49"/>
      <c r="R326" s="49"/>
      <c r="S326" s="49"/>
      <c r="T326" s="49"/>
      <c r="U326" s="49"/>
      <c r="V326" s="49" t="s">
        <v>11</v>
      </c>
      <c r="W326" s="3" t="s">
        <v>562</v>
      </c>
      <c r="X326" s="114"/>
      <c r="Y326" s="114"/>
      <c r="Z326" s="114"/>
      <c r="AA326" s="114"/>
      <c r="AB326" s="114" t="s">
        <v>79</v>
      </c>
      <c r="AC326" s="3"/>
      <c r="AD326" s="3"/>
    </row>
    <row r="327" spans="1:30" ht="30" x14ac:dyDescent="0.25">
      <c r="A327" s="114">
        <v>24</v>
      </c>
      <c r="B327" s="3" t="s">
        <v>584</v>
      </c>
      <c r="C327" s="114" t="s">
        <v>25</v>
      </c>
      <c r="D327" s="95">
        <v>7.6999999999999999E-2</v>
      </c>
      <c r="E327" s="95"/>
      <c r="F327" s="95">
        <v>7.6999999999999999E-2</v>
      </c>
      <c r="G327" s="49"/>
      <c r="H327" s="49"/>
      <c r="I327" s="49"/>
      <c r="J327" s="49"/>
      <c r="K327" s="49"/>
      <c r="L327" s="49"/>
      <c r="M327" s="49"/>
      <c r="N327" s="49"/>
      <c r="O327" s="49"/>
      <c r="P327" s="49">
        <v>7.6999999999999999E-2</v>
      </c>
      <c r="Q327" s="49"/>
      <c r="R327" s="49"/>
      <c r="S327" s="49"/>
      <c r="T327" s="49"/>
      <c r="U327" s="49"/>
      <c r="V327" s="49" t="s">
        <v>13</v>
      </c>
      <c r="W327" s="3" t="s">
        <v>562</v>
      </c>
      <c r="X327" s="114"/>
      <c r="Y327" s="114"/>
      <c r="Z327" s="114"/>
      <c r="AA327" s="114"/>
      <c r="AB327" s="114" t="s">
        <v>79</v>
      </c>
      <c r="AC327" s="3"/>
      <c r="AD327" s="3"/>
    </row>
    <row r="328" spans="1:30" ht="30" x14ac:dyDescent="0.25">
      <c r="A328" s="78">
        <v>25</v>
      </c>
      <c r="B328" s="79" t="s">
        <v>585</v>
      </c>
      <c r="C328" s="78" t="s">
        <v>15</v>
      </c>
      <c r="D328" s="96">
        <v>0.1</v>
      </c>
      <c r="E328" s="96"/>
      <c r="F328" s="96">
        <v>0.1</v>
      </c>
      <c r="G328" s="97">
        <v>0.1</v>
      </c>
      <c r="H328" s="97"/>
      <c r="I328" s="97"/>
      <c r="J328" s="97"/>
      <c r="K328" s="97"/>
      <c r="L328" s="97"/>
      <c r="M328" s="97"/>
      <c r="N328" s="97"/>
      <c r="O328" s="97"/>
      <c r="P328" s="97"/>
      <c r="Q328" s="97"/>
      <c r="R328" s="97"/>
      <c r="S328" s="97"/>
      <c r="T328" s="97"/>
      <c r="U328" s="97"/>
      <c r="V328" s="97"/>
      <c r="W328" s="79" t="s">
        <v>562</v>
      </c>
      <c r="X328" s="78"/>
      <c r="Y328" s="78"/>
      <c r="Z328" s="78"/>
      <c r="AA328" s="78"/>
      <c r="AB328" s="78" t="s">
        <v>79</v>
      </c>
      <c r="AC328" s="79"/>
      <c r="AD328" s="79"/>
    </row>
  </sheetData>
  <autoFilter ref="A9:AE328">
    <filterColumn colId="2">
      <customFilters>
        <customFilter operator="notEqual" val=" "/>
      </customFilters>
    </filterColumn>
  </autoFilter>
  <mergeCells count="25">
    <mergeCell ref="A11:B11"/>
    <mergeCell ref="A1:B1"/>
    <mergeCell ref="A3:AD3"/>
    <mergeCell ref="A6:A9"/>
    <mergeCell ref="B6:B9"/>
    <mergeCell ref="C6:C9"/>
    <mergeCell ref="D6:D9"/>
    <mergeCell ref="E6:E9"/>
    <mergeCell ref="F6:U6"/>
    <mergeCell ref="V6:V9"/>
    <mergeCell ref="W6:W9"/>
    <mergeCell ref="F7:U7"/>
    <mergeCell ref="Y7:Y9"/>
    <mergeCell ref="Z7:Z9"/>
    <mergeCell ref="AA7:AA9"/>
    <mergeCell ref="F8:F9"/>
    <mergeCell ref="H89:H90"/>
    <mergeCell ref="AD91:AD104"/>
    <mergeCell ref="AD105:AD114"/>
    <mergeCell ref="AD129:AD137"/>
    <mergeCell ref="Y6:AA6"/>
    <mergeCell ref="AB6:AB9"/>
    <mergeCell ref="AC6:AC9"/>
    <mergeCell ref="AD6:AD9"/>
    <mergeCell ref="X6:X9"/>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295"/>
  <sheetViews>
    <sheetView topLeftCell="A91" zoomScale="70" zoomScaleNormal="70" workbookViewId="0">
      <selection activeCell="A104" sqref="A104:XFD104"/>
    </sheetView>
  </sheetViews>
  <sheetFormatPr defaultColWidth="9.140625" defaultRowHeight="15" x14ac:dyDescent="0.25"/>
  <cols>
    <col min="1" max="1" width="9.42578125" style="120" customWidth="1"/>
    <col min="2" max="2" width="44.85546875" style="305" customWidth="1"/>
    <col min="3" max="3" width="7.85546875" style="305" customWidth="1"/>
    <col min="4" max="4" width="8.85546875" style="129" customWidth="1"/>
    <col min="5" max="5" width="7.42578125" style="129" customWidth="1"/>
    <col min="6" max="6" width="8.85546875" style="129" customWidth="1"/>
    <col min="7" max="7" width="8.42578125" style="119" customWidth="1"/>
    <col min="8" max="8" width="7.5703125" style="119" customWidth="1"/>
    <col min="9" max="10" width="6.85546875" style="119" customWidth="1"/>
    <col min="11" max="11" width="7.42578125" style="119" customWidth="1"/>
    <col min="12" max="12" width="6.85546875" style="119" customWidth="1"/>
    <col min="13" max="13" width="7.140625" style="119" customWidth="1"/>
    <col min="14" max="14" width="6.85546875" style="119" customWidth="1"/>
    <col min="15" max="15" width="7" style="119" customWidth="1"/>
    <col min="16" max="16" width="7.140625" style="119" customWidth="1"/>
    <col min="17" max="19" width="6" style="119" customWidth="1"/>
    <col min="20" max="20" width="8" style="119" customWidth="1"/>
    <col min="21" max="21" width="25.140625" style="120" customWidth="1"/>
    <col min="22" max="22" width="31.7109375" style="120" customWidth="1"/>
    <col min="23" max="23" width="9.85546875" style="139" customWidth="1"/>
    <col min="24" max="26" width="9.140625" style="139"/>
    <col min="27" max="27" width="32.85546875" style="139" customWidth="1"/>
    <col min="28" max="29" width="0" style="120" hidden="1" customWidth="1"/>
    <col min="30" max="30" width="0" style="138" hidden="1" customWidth="1"/>
    <col min="31" max="16384" width="9.140625" style="120"/>
  </cols>
  <sheetData>
    <row r="1" spans="1:30" x14ac:dyDescent="0.25">
      <c r="A1" s="423" t="s">
        <v>560</v>
      </c>
      <c r="B1" s="423"/>
      <c r="C1" s="136"/>
      <c r="AD1" s="120"/>
    </row>
    <row r="2" spans="1:30" s="353" customFormat="1" ht="15.75" x14ac:dyDescent="0.25">
      <c r="A2" s="424" t="s">
        <v>887</v>
      </c>
      <c r="B2" s="424"/>
      <c r="C2" s="424"/>
      <c r="D2" s="424"/>
      <c r="E2" s="424"/>
      <c r="F2" s="424"/>
      <c r="G2" s="424"/>
      <c r="H2" s="424"/>
      <c r="I2" s="424"/>
      <c r="J2" s="424"/>
      <c r="K2" s="424"/>
      <c r="L2" s="424"/>
      <c r="M2" s="424"/>
      <c r="N2" s="424"/>
      <c r="O2" s="424"/>
      <c r="P2" s="424"/>
      <c r="Q2" s="424"/>
      <c r="R2" s="424"/>
      <c r="S2" s="424"/>
      <c r="T2" s="424"/>
      <c r="U2" s="424"/>
      <c r="V2" s="424"/>
    </row>
    <row r="3" spans="1:30" s="353" customFormat="1" ht="15.75" x14ac:dyDescent="0.25">
      <c r="A3" s="424" t="s">
        <v>678</v>
      </c>
      <c r="B3" s="424"/>
      <c r="C3" s="424"/>
      <c r="D3" s="424"/>
      <c r="E3" s="424"/>
      <c r="F3" s="424"/>
      <c r="G3" s="424"/>
      <c r="H3" s="424"/>
      <c r="I3" s="424"/>
      <c r="J3" s="424"/>
      <c r="K3" s="424"/>
      <c r="L3" s="424"/>
      <c r="M3" s="424"/>
      <c r="N3" s="424"/>
      <c r="O3" s="424"/>
      <c r="P3" s="424"/>
      <c r="Q3" s="424"/>
      <c r="R3" s="424"/>
      <c r="S3" s="424"/>
      <c r="T3" s="424"/>
      <c r="U3" s="424"/>
      <c r="V3" s="424"/>
    </row>
    <row r="4" spans="1:30" x14ac:dyDescent="0.25">
      <c r="A4" s="425"/>
      <c r="B4" s="425"/>
      <c r="C4" s="425"/>
      <c r="D4" s="425"/>
      <c r="E4" s="425"/>
      <c r="F4" s="425"/>
      <c r="G4" s="425"/>
      <c r="H4" s="425"/>
      <c r="I4" s="425"/>
      <c r="J4" s="425"/>
      <c r="K4" s="425"/>
      <c r="L4" s="425"/>
      <c r="M4" s="425"/>
      <c r="N4" s="425"/>
      <c r="O4" s="425"/>
      <c r="P4" s="425"/>
      <c r="Q4" s="425"/>
      <c r="R4" s="425"/>
      <c r="S4" s="425"/>
      <c r="T4" s="425"/>
      <c r="U4" s="425"/>
      <c r="V4" s="425"/>
      <c r="AD4" s="120"/>
    </row>
    <row r="5" spans="1:30" x14ac:dyDescent="0.25">
      <c r="A5" s="137"/>
      <c r="B5" s="137"/>
      <c r="C5" s="137"/>
      <c r="G5" s="121"/>
      <c r="H5" s="121"/>
      <c r="I5" s="121"/>
      <c r="J5" s="121"/>
      <c r="K5" s="121"/>
      <c r="L5" s="121"/>
      <c r="M5" s="121"/>
      <c r="N5" s="121"/>
      <c r="O5" s="121"/>
      <c r="P5" s="121"/>
      <c r="Q5" s="121"/>
      <c r="R5" s="121"/>
      <c r="S5" s="121"/>
      <c r="T5" s="121"/>
      <c r="U5" s="426" t="s">
        <v>642</v>
      </c>
      <c r="V5" s="426"/>
      <c r="AD5" s="120"/>
    </row>
    <row r="6" spans="1:30" s="137" customFormat="1" ht="14.25" x14ac:dyDescent="0.25">
      <c r="A6" s="422" t="s">
        <v>643</v>
      </c>
      <c r="B6" s="422" t="s">
        <v>644</v>
      </c>
      <c r="C6" s="421" t="s">
        <v>804</v>
      </c>
      <c r="D6" s="421" t="s">
        <v>40</v>
      </c>
      <c r="E6" s="421" t="s">
        <v>645</v>
      </c>
      <c r="F6" s="421" t="s">
        <v>3</v>
      </c>
      <c r="G6" s="421"/>
      <c r="H6" s="421"/>
      <c r="I6" s="421"/>
      <c r="J6" s="421"/>
      <c r="K6" s="421"/>
      <c r="L6" s="421"/>
      <c r="M6" s="421"/>
      <c r="N6" s="421"/>
      <c r="O6" s="421"/>
      <c r="P6" s="421"/>
      <c r="Q6" s="421"/>
      <c r="R6" s="135"/>
      <c r="S6" s="135"/>
      <c r="T6" s="135"/>
      <c r="U6" s="422" t="s">
        <v>646</v>
      </c>
      <c r="V6" s="422" t="s">
        <v>647</v>
      </c>
      <c r="W6" s="420" t="s">
        <v>45</v>
      </c>
      <c r="X6" s="420"/>
      <c r="Y6" s="420"/>
      <c r="Z6" s="420" t="s">
        <v>888</v>
      </c>
      <c r="AA6" s="420" t="s">
        <v>592</v>
      </c>
    </row>
    <row r="7" spans="1:30" s="137" customFormat="1" ht="12.75" x14ac:dyDescent="0.25">
      <c r="A7" s="422"/>
      <c r="B7" s="422"/>
      <c r="C7" s="421"/>
      <c r="D7" s="421"/>
      <c r="E7" s="421"/>
      <c r="F7" s="421" t="s">
        <v>1</v>
      </c>
      <c r="G7" s="421" t="s">
        <v>648</v>
      </c>
      <c r="H7" s="421"/>
      <c r="I7" s="421"/>
      <c r="J7" s="421"/>
      <c r="K7" s="421"/>
      <c r="L7" s="421"/>
      <c r="M7" s="421"/>
      <c r="N7" s="421"/>
      <c r="O7" s="421"/>
      <c r="P7" s="421"/>
      <c r="Q7" s="421"/>
      <c r="R7" s="135"/>
      <c r="S7" s="135"/>
      <c r="T7" s="135"/>
      <c r="U7" s="422"/>
      <c r="V7" s="422"/>
      <c r="W7" s="420" t="s">
        <v>47</v>
      </c>
      <c r="X7" s="420" t="s">
        <v>48</v>
      </c>
      <c r="Y7" s="420" t="s">
        <v>913</v>
      </c>
      <c r="Z7" s="420"/>
      <c r="AA7" s="420"/>
    </row>
    <row r="8" spans="1:30" s="137" customFormat="1" ht="63.75" x14ac:dyDescent="0.25">
      <c r="A8" s="422"/>
      <c r="B8" s="422"/>
      <c r="C8" s="421"/>
      <c r="D8" s="421"/>
      <c r="E8" s="421"/>
      <c r="F8" s="421"/>
      <c r="G8" s="135" t="s">
        <v>50</v>
      </c>
      <c r="H8" s="135" t="s">
        <v>52</v>
      </c>
      <c r="I8" s="135" t="s">
        <v>53</v>
      </c>
      <c r="J8" s="135" t="s">
        <v>649</v>
      </c>
      <c r="K8" s="135" t="s">
        <v>650</v>
      </c>
      <c r="L8" s="135" t="s">
        <v>56</v>
      </c>
      <c r="M8" s="135" t="s">
        <v>57</v>
      </c>
      <c r="N8" s="135" t="s">
        <v>58</v>
      </c>
      <c r="O8" s="135" t="s">
        <v>59</v>
      </c>
      <c r="P8" s="135" t="s">
        <v>60</v>
      </c>
      <c r="Q8" s="135" t="s">
        <v>61</v>
      </c>
      <c r="R8" s="135" t="s">
        <v>62</v>
      </c>
      <c r="S8" s="135" t="s">
        <v>63</v>
      </c>
      <c r="T8" s="135" t="s">
        <v>64</v>
      </c>
      <c r="U8" s="422"/>
      <c r="V8" s="422"/>
      <c r="W8" s="420"/>
      <c r="X8" s="420"/>
      <c r="Y8" s="420"/>
      <c r="Z8" s="420"/>
      <c r="AA8" s="420"/>
    </row>
    <row r="9" spans="1:30" s="304" customFormat="1" ht="25.5" x14ac:dyDescent="0.15">
      <c r="A9" s="123" t="s">
        <v>651</v>
      </c>
      <c r="B9" s="123" t="s">
        <v>652</v>
      </c>
      <c r="C9" s="123"/>
      <c r="D9" s="130" t="s">
        <v>653</v>
      </c>
      <c r="E9" s="130" t="s">
        <v>654</v>
      </c>
      <c r="F9" s="130" t="s">
        <v>655</v>
      </c>
      <c r="G9" s="124" t="s">
        <v>656</v>
      </c>
      <c r="H9" s="124" t="s">
        <v>657</v>
      </c>
      <c r="I9" s="125" t="s">
        <v>658</v>
      </c>
      <c r="J9" s="123" t="s">
        <v>659</v>
      </c>
      <c r="K9" s="123" t="s">
        <v>660</v>
      </c>
      <c r="L9" s="123" t="s">
        <v>661</v>
      </c>
      <c r="M9" s="123" t="s">
        <v>662</v>
      </c>
      <c r="N9" s="123" t="s">
        <v>663</v>
      </c>
      <c r="O9" s="123" t="s">
        <v>664</v>
      </c>
      <c r="P9" s="123" t="s">
        <v>665</v>
      </c>
      <c r="Q9" s="123" t="s">
        <v>666</v>
      </c>
      <c r="R9" s="123" t="s">
        <v>667</v>
      </c>
      <c r="S9" s="123" t="s">
        <v>668</v>
      </c>
      <c r="T9" s="123" t="s">
        <v>669</v>
      </c>
      <c r="U9" s="123" t="s">
        <v>670</v>
      </c>
      <c r="V9" s="123" t="s">
        <v>671</v>
      </c>
      <c r="W9" s="179">
        <v>22</v>
      </c>
      <c r="X9" s="179">
        <v>23</v>
      </c>
      <c r="Y9" s="179">
        <v>24</v>
      </c>
      <c r="Z9" s="179">
        <v>25</v>
      </c>
      <c r="AA9" s="179">
        <v>26</v>
      </c>
    </row>
    <row r="10" spans="1:30" s="126" customFormat="1" x14ac:dyDescent="0.2">
      <c r="A10" s="251" t="s">
        <v>69</v>
      </c>
      <c r="B10" s="306" t="s">
        <v>672</v>
      </c>
      <c r="C10" s="307"/>
      <c r="D10" s="254"/>
      <c r="E10" s="254"/>
      <c r="F10" s="254"/>
      <c r="G10" s="255"/>
      <c r="H10" s="255"/>
      <c r="I10" s="256"/>
      <c r="J10" s="257"/>
      <c r="K10" s="257"/>
      <c r="L10" s="257"/>
      <c r="M10" s="257"/>
      <c r="N10" s="257"/>
      <c r="O10" s="257"/>
      <c r="P10" s="257"/>
      <c r="Q10" s="257"/>
      <c r="R10" s="257"/>
      <c r="S10" s="257"/>
      <c r="T10" s="257"/>
      <c r="U10" s="257"/>
      <c r="V10" s="257"/>
      <c r="W10" s="308"/>
      <c r="X10" s="308"/>
      <c r="Y10" s="308"/>
      <c r="Z10" s="308"/>
      <c r="AA10" s="308"/>
    </row>
    <row r="11" spans="1:30" s="126" customFormat="1" x14ac:dyDescent="0.2">
      <c r="A11" s="141" t="s">
        <v>484</v>
      </c>
      <c r="B11" s="249" t="s">
        <v>859</v>
      </c>
      <c r="C11" s="142"/>
      <c r="D11" s="198"/>
      <c r="E11" s="198"/>
      <c r="F11" s="198"/>
      <c r="G11" s="199"/>
      <c r="H11" s="199"/>
      <c r="I11" s="200"/>
      <c r="J11" s="201"/>
      <c r="K11" s="201"/>
      <c r="L11" s="201"/>
      <c r="M11" s="201"/>
      <c r="N11" s="201"/>
      <c r="O11" s="201"/>
      <c r="P11" s="201"/>
      <c r="Q11" s="201"/>
      <c r="R11" s="201"/>
      <c r="S11" s="201"/>
      <c r="T11" s="201"/>
      <c r="U11" s="201"/>
      <c r="V11" s="201"/>
      <c r="W11" s="132"/>
      <c r="X11" s="132"/>
      <c r="Y11" s="132"/>
      <c r="Z11" s="132"/>
      <c r="AA11" s="132"/>
    </row>
    <row r="12" spans="1:30" s="126" customFormat="1" ht="60" x14ac:dyDescent="0.2">
      <c r="A12" s="258">
        <v>1</v>
      </c>
      <c r="B12" s="186" t="s">
        <v>114</v>
      </c>
      <c r="C12" s="186" t="s">
        <v>4</v>
      </c>
      <c r="D12" s="148">
        <v>25</v>
      </c>
      <c r="E12" s="149"/>
      <c r="F12" s="150">
        <f>SUM(G12:T12)</f>
        <v>25</v>
      </c>
      <c r="G12" s="151">
        <v>25</v>
      </c>
      <c r="H12" s="151"/>
      <c r="I12" s="151"/>
      <c r="J12" s="151"/>
      <c r="K12" s="151"/>
      <c r="L12" s="151"/>
      <c r="M12" s="151"/>
      <c r="N12" s="151"/>
      <c r="O12" s="151"/>
      <c r="P12" s="151"/>
      <c r="Q12" s="151"/>
      <c r="R12" s="151"/>
      <c r="S12" s="151"/>
      <c r="T12" s="151"/>
      <c r="U12" s="152" t="s">
        <v>115</v>
      </c>
      <c r="V12" s="203" t="s">
        <v>116</v>
      </c>
      <c r="W12" s="132"/>
      <c r="X12" s="132"/>
      <c r="Y12" s="132"/>
      <c r="Z12" s="132" t="s">
        <v>79</v>
      </c>
      <c r="AA12" s="132" t="s">
        <v>888</v>
      </c>
    </row>
    <row r="13" spans="1:30" s="126" customFormat="1" ht="30" x14ac:dyDescent="0.2">
      <c r="A13" s="258">
        <v>2</v>
      </c>
      <c r="B13" s="154" t="s">
        <v>107</v>
      </c>
      <c r="C13" s="186" t="s">
        <v>19</v>
      </c>
      <c r="D13" s="148">
        <v>0.17</v>
      </c>
      <c r="E13" s="149"/>
      <c r="F13" s="150">
        <f>SUM(G13:T13)</f>
        <v>0.17</v>
      </c>
      <c r="G13" s="151"/>
      <c r="H13" s="151">
        <v>0.17</v>
      </c>
      <c r="I13" s="151"/>
      <c r="J13" s="151"/>
      <c r="K13" s="151"/>
      <c r="L13" s="151"/>
      <c r="M13" s="151"/>
      <c r="N13" s="151"/>
      <c r="O13" s="151"/>
      <c r="P13" s="151"/>
      <c r="Q13" s="151"/>
      <c r="R13" s="151"/>
      <c r="S13" s="151"/>
      <c r="T13" s="151"/>
      <c r="U13" s="152" t="s">
        <v>6</v>
      </c>
      <c r="V13" s="152"/>
      <c r="W13" s="132"/>
      <c r="X13" s="132"/>
      <c r="Y13" s="132"/>
      <c r="Z13" s="132" t="s">
        <v>79</v>
      </c>
      <c r="AA13" s="132" t="s">
        <v>888</v>
      </c>
    </row>
    <row r="14" spans="1:30" s="126" customFormat="1" ht="30" x14ac:dyDescent="0.2">
      <c r="A14" s="258">
        <v>3</v>
      </c>
      <c r="B14" s="170" t="s">
        <v>87</v>
      </c>
      <c r="C14" s="186" t="s">
        <v>18</v>
      </c>
      <c r="D14" s="148">
        <v>2.85</v>
      </c>
      <c r="E14" s="148"/>
      <c r="F14" s="150">
        <f>SUM(G14:T14)</f>
        <v>2.85</v>
      </c>
      <c r="G14" s="182">
        <v>2.85</v>
      </c>
      <c r="H14" s="182"/>
      <c r="I14" s="182"/>
      <c r="J14" s="182"/>
      <c r="K14" s="182"/>
      <c r="L14" s="182"/>
      <c r="M14" s="182"/>
      <c r="N14" s="182"/>
      <c r="O14" s="182"/>
      <c r="P14" s="182"/>
      <c r="Q14" s="182"/>
      <c r="R14" s="182"/>
      <c r="S14" s="182"/>
      <c r="T14" s="182"/>
      <c r="U14" s="152" t="s">
        <v>9</v>
      </c>
      <c r="V14" s="132"/>
      <c r="W14" s="132"/>
      <c r="X14" s="132"/>
      <c r="Y14" s="132"/>
      <c r="Z14" s="132" t="s">
        <v>79</v>
      </c>
      <c r="AA14" s="132" t="s">
        <v>888</v>
      </c>
    </row>
    <row r="15" spans="1:30" s="304" customFormat="1" x14ac:dyDescent="0.15">
      <c r="A15" s="258">
        <v>4</v>
      </c>
      <c r="B15" s="154" t="s">
        <v>631</v>
      </c>
      <c r="C15" s="186" t="s">
        <v>18</v>
      </c>
      <c r="D15" s="148">
        <v>0.05</v>
      </c>
      <c r="E15" s="148"/>
      <c r="F15" s="158">
        <v>0.05</v>
      </c>
      <c r="G15" s="165"/>
      <c r="H15" s="165"/>
      <c r="I15" s="165"/>
      <c r="J15" s="165"/>
      <c r="K15" s="165"/>
      <c r="L15" s="165"/>
      <c r="M15" s="165"/>
      <c r="N15" s="165"/>
      <c r="O15" s="165"/>
      <c r="P15" s="165"/>
      <c r="Q15" s="165"/>
      <c r="R15" s="165"/>
      <c r="S15" s="165"/>
      <c r="T15" s="165"/>
      <c r="U15" s="132" t="s">
        <v>8</v>
      </c>
      <c r="V15" s="132"/>
      <c r="W15" s="132" t="s">
        <v>79</v>
      </c>
      <c r="X15" s="132"/>
      <c r="Y15" s="132"/>
      <c r="Z15" s="132"/>
      <c r="AA15" s="134" t="s">
        <v>47</v>
      </c>
    </row>
    <row r="16" spans="1:30" s="126" customFormat="1" ht="45" x14ac:dyDescent="0.2">
      <c r="A16" s="258">
        <v>5</v>
      </c>
      <c r="B16" s="183" t="s">
        <v>853</v>
      </c>
      <c r="C16" s="186" t="s">
        <v>23</v>
      </c>
      <c r="D16" s="148">
        <v>0.72</v>
      </c>
      <c r="E16" s="148"/>
      <c r="F16" s="150">
        <f>SUM(G16:T16)</f>
        <v>0.72</v>
      </c>
      <c r="G16" s="157">
        <v>0.72</v>
      </c>
      <c r="H16" s="157"/>
      <c r="I16" s="157"/>
      <c r="J16" s="157"/>
      <c r="K16" s="157"/>
      <c r="L16" s="157"/>
      <c r="M16" s="157"/>
      <c r="N16" s="157"/>
      <c r="O16" s="157"/>
      <c r="P16" s="157"/>
      <c r="Q16" s="157"/>
      <c r="R16" s="157"/>
      <c r="S16" s="157"/>
      <c r="T16" s="157"/>
      <c r="U16" s="152" t="s">
        <v>77</v>
      </c>
      <c r="V16" s="132"/>
      <c r="W16" s="132"/>
      <c r="X16" s="132"/>
      <c r="Y16" s="132"/>
      <c r="Z16" s="132" t="s">
        <v>79</v>
      </c>
      <c r="AA16" s="132" t="s">
        <v>888</v>
      </c>
    </row>
    <row r="17" spans="1:27" s="126" customFormat="1" ht="30" x14ac:dyDescent="0.2">
      <c r="A17" s="258">
        <v>6</v>
      </c>
      <c r="B17" s="155" t="s">
        <v>608</v>
      </c>
      <c r="C17" s="186" t="s">
        <v>23</v>
      </c>
      <c r="D17" s="184">
        <v>0.62</v>
      </c>
      <c r="E17" s="184"/>
      <c r="F17" s="158">
        <v>0.62</v>
      </c>
      <c r="G17" s="165"/>
      <c r="H17" s="165"/>
      <c r="I17" s="165"/>
      <c r="J17" s="165"/>
      <c r="K17" s="165"/>
      <c r="L17" s="165"/>
      <c r="M17" s="165"/>
      <c r="N17" s="165"/>
      <c r="O17" s="165"/>
      <c r="P17" s="165"/>
      <c r="Q17" s="165"/>
      <c r="R17" s="165"/>
      <c r="S17" s="165"/>
      <c r="T17" s="165"/>
      <c r="U17" s="185" t="s">
        <v>9</v>
      </c>
      <c r="V17" s="132"/>
      <c r="W17" s="132"/>
      <c r="X17" s="132"/>
      <c r="Y17" s="132"/>
      <c r="Z17" s="132" t="s">
        <v>79</v>
      </c>
      <c r="AA17" s="132" t="s">
        <v>888</v>
      </c>
    </row>
    <row r="18" spans="1:27" s="126" customFormat="1" ht="30" x14ac:dyDescent="0.2">
      <c r="A18" s="258">
        <v>7</v>
      </c>
      <c r="B18" s="156" t="s">
        <v>29</v>
      </c>
      <c r="C18" s="186" t="s">
        <v>28</v>
      </c>
      <c r="D18" s="148">
        <v>0.11</v>
      </c>
      <c r="E18" s="148"/>
      <c r="F18" s="150">
        <f>SUM(G18:T18)</f>
        <v>0.11</v>
      </c>
      <c r="G18" s="157">
        <v>0.11</v>
      </c>
      <c r="H18" s="157"/>
      <c r="I18" s="157"/>
      <c r="J18" s="157"/>
      <c r="K18" s="157"/>
      <c r="L18" s="157"/>
      <c r="M18" s="157"/>
      <c r="N18" s="157"/>
      <c r="O18" s="157"/>
      <c r="P18" s="157"/>
      <c r="Q18" s="157"/>
      <c r="R18" s="157"/>
      <c r="S18" s="157"/>
      <c r="T18" s="157"/>
      <c r="U18" s="152" t="s">
        <v>13</v>
      </c>
      <c r="V18" s="152"/>
      <c r="W18" s="132"/>
      <c r="X18" s="132" t="s">
        <v>79</v>
      </c>
      <c r="Y18" s="132"/>
      <c r="Z18" s="132" t="s">
        <v>79</v>
      </c>
      <c r="AA18" s="132" t="s">
        <v>1042</v>
      </c>
    </row>
    <row r="19" spans="1:27" s="126" customFormat="1" x14ac:dyDescent="0.2">
      <c r="A19" s="141" t="s">
        <v>493</v>
      </c>
      <c r="B19" s="249" t="s">
        <v>854</v>
      </c>
      <c r="C19" s="142"/>
      <c r="D19" s="198"/>
      <c r="E19" s="198"/>
      <c r="F19" s="198"/>
      <c r="G19" s="199"/>
      <c r="H19" s="199"/>
      <c r="I19" s="200"/>
      <c r="J19" s="201"/>
      <c r="K19" s="201"/>
      <c r="L19" s="201"/>
      <c r="M19" s="201"/>
      <c r="N19" s="201"/>
      <c r="O19" s="201"/>
      <c r="P19" s="201"/>
      <c r="Q19" s="201"/>
      <c r="R19" s="201"/>
      <c r="S19" s="201"/>
      <c r="T19" s="201"/>
      <c r="U19" s="201"/>
      <c r="V19" s="201"/>
      <c r="W19" s="132"/>
      <c r="X19" s="132"/>
      <c r="Y19" s="132"/>
      <c r="Z19" s="132"/>
      <c r="AA19" s="350"/>
    </row>
    <row r="20" spans="1:27" s="304" customFormat="1" x14ac:dyDescent="0.15">
      <c r="A20" s="258">
        <v>8</v>
      </c>
      <c r="B20" s="154" t="s">
        <v>626</v>
      </c>
      <c r="C20" s="186" t="s">
        <v>19</v>
      </c>
      <c r="D20" s="148">
        <v>0.22</v>
      </c>
      <c r="E20" s="148"/>
      <c r="F20" s="158">
        <v>0.22</v>
      </c>
      <c r="G20" s="165">
        <v>0.22</v>
      </c>
      <c r="H20" s="165"/>
      <c r="I20" s="165"/>
      <c r="J20" s="165"/>
      <c r="K20" s="165"/>
      <c r="L20" s="165"/>
      <c r="M20" s="165"/>
      <c r="N20" s="165"/>
      <c r="O20" s="165"/>
      <c r="P20" s="165"/>
      <c r="Q20" s="165"/>
      <c r="R20" s="165"/>
      <c r="S20" s="165"/>
      <c r="T20" s="165"/>
      <c r="U20" s="132" t="s">
        <v>9</v>
      </c>
      <c r="V20" s="132"/>
      <c r="W20" s="132" t="s">
        <v>79</v>
      </c>
      <c r="X20" s="132"/>
      <c r="Y20" s="132"/>
      <c r="Z20" s="132"/>
      <c r="AA20" s="134" t="s">
        <v>47</v>
      </c>
    </row>
    <row r="21" spans="1:27" s="126" customFormat="1" ht="30" x14ac:dyDescent="0.2">
      <c r="A21" s="258">
        <v>9</v>
      </c>
      <c r="B21" s="186" t="s">
        <v>128</v>
      </c>
      <c r="C21" s="186" t="s">
        <v>18</v>
      </c>
      <c r="D21" s="164">
        <v>0.4</v>
      </c>
      <c r="E21" s="150"/>
      <c r="F21" s="150">
        <f>SUM(G21:T21)</f>
        <v>0.4</v>
      </c>
      <c r="G21" s="187"/>
      <c r="H21" s="187">
        <v>0.25</v>
      </c>
      <c r="I21" s="187"/>
      <c r="J21" s="187"/>
      <c r="K21" s="187"/>
      <c r="L21" s="187">
        <v>0.15</v>
      </c>
      <c r="M21" s="187"/>
      <c r="N21" s="187"/>
      <c r="O21" s="187"/>
      <c r="P21" s="187"/>
      <c r="Q21" s="187"/>
      <c r="R21" s="187"/>
      <c r="S21" s="187"/>
      <c r="T21" s="187"/>
      <c r="U21" s="132" t="s">
        <v>6</v>
      </c>
      <c r="V21" s="152"/>
      <c r="W21" s="132"/>
      <c r="X21" s="132"/>
      <c r="Y21" s="132"/>
      <c r="Z21" s="132" t="s">
        <v>79</v>
      </c>
      <c r="AA21" s="132" t="s">
        <v>888</v>
      </c>
    </row>
    <row r="22" spans="1:27" s="304" customFormat="1" x14ac:dyDescent="0.15">
      <c r="A22" s="258">
        <v>10</v>
      </c>
      <c r="B22" s="186" t="s">
        <v>587</v>
      </c>
      <c r="C22" s="186" t="s">
        <v>18</v>
      </c>
      <c r="D22" s="164">
        <f>E22+F22</f>
        <v>33.594923000000001</v>
      </c>
      <c r="E22" s="150">
        <v>31.946486269928243</v>
      </c>
      <c r="F22" s="150">
        <f>SUM(G22:T22)</f>
        <v>1.6484367300717588</v>
      </c>
      <c r="G22" s="187">
        <v>4.8570415812943357E-2</v>
      </c>
      <c r="H22" s="187">
        <v>0.50803227670773454</v>
      </c>
      <c r="I22" s="187">
        <v>1.4478135969174345E-2</v>
      </c>
      <c r="J22" s="187"/>
      <c r="K22" s="187"/>
      <c r="L22" s="187"/>
      <c r="M22" s="187">
        <v>0.92502205538675519</v>
      </c>
      <c r="N22" s="187"/>
      <c r="O22" s="187"/>
      <c r="P22" s="187"/>
      <c r="Q22" s="187"/>
      <c r="R22" s="187"/>
      <c r="S22" s="187"/>
      <c r="T22" s="187">
        <v>0.15233384619515139</v>
      </c>
      <c r="U22" s="132" t="s">
        <v>792</v>
      </c>
      <c r="V22" s="152"/>
      <c r="W22" s="132" t="s">
        <v>79</v>
      </c>
      <c r="X22" s="132"/>
      <c r="Y22" s="132"/>
      <c r="Z22" s="132"/>
      <c r="AA22" s="134" t="s">
        <v>47</v>
      </c>
    </row>
    <row r="23" spans="1:27" s="304" customFormat="1" x14ac:dyDescent="0.15">
      <c r="A23" s="258">
        <v>11</v>
      </c>
      <c r="B23" s="186" t="s">
        <v>855</v>
      </c>
      <c r="C23" s="186" t="s">
        <v>18</v>
      </c>
      <c r="D23" s="164">
        <v>2.19</v>
      </c>
      <c r="E23" s="150">
        <v>1.0900000000000001</v>
      </c>
      <c r="F23" s="150">
        <v>1.0900000000000001</v>
      </c>
      <c r="G23" s="187">
        <v>0.15</v>
      </c>
      <c r="H23" s="187">
        <v>0.11</v>
      </c>
      <c r="I23" s="187"/>
      <c r="J23" s="187"/>
      <c r="K23" s="187">
        <v>0.22</v>
      </c>
      <c r="L23" s="187"/>
      <c r="M23" s="187">
        <v>0.33</v>
      </c>
      <c r="N23" s="187"/>
      <c r="O23" s="187"/>
      <c r="P23" s="187"/>
      <c r="Q23" s="187"/>
      <c r="R23" s="187"/>
      <c r="S23" s="187"/>
      <c r="T23" s="187">
        <v>0.28000000000000003</v>
      </c>
      <c r="U23" s="132" t="s">
        <v>136</v>
      </c>
      <c r="V23" s="152"/>
      <c r="W23" s="132" t="s">
        <v>79</v>
      </c>
      <c r="X23" s="132"/>
      <c r="Y23" s="132"/>
      <c r="Z23" s="132"/>
      <c r="AA23" s="134" t="s">
        <v>47</v>
      </c>
    </row>
    <row r="24" spans="1:27" s="126" customFormat="1" ht="30" x14ac:dyDescent="0.2">
      <c r="A24" s="258">
        <v>12</v>
      </c>
      <c r="B24" s="155" t="s">
        <v>465</v>
      </c>
      <c r="C24" s="186" t="s">
        <v>18</v>
      </c>
      <c r="D24" s="188">
        <f>E24+F24</f>
        <v>7.77</v>
      </c>
      <c r="E24" s="148"/>
      <c r="F24" s="188">
        <f>SUM(G24:T24)</f>
        <v>7.77</v>
      </c>
      <c r="G24" s="189">
        <v>7</v>
      </c>
      <c r="H24" s="189">
        <v>0.5</v>
      </c>
      <c r="I24" s="189"/>
      <c r="J24" s="189"/>
      <c r="K24" s="189"/>
      <c r="L24" s="189">
        <v>0.1</v>
      </c>
      <c r="M24" s="189">
        <v>0.17</v>
      </c>
      <c r="N24" s="189"/>
      <c r="O24" s="189"/>
      <c r="P24" s="189"/>
      <c r="Q24" s="189"/>
      <c r="R24" s="189"/>
      <c r="S24" s="189"/>
      <c r="T24" s="189"/>
      <c r="U24" s="190" t="s">
        <v>618</v>
      </c>
      <c r="V24" s="155"/>
      <c r="W24" s="132"/>
      <c r="X24" s="132"/>
      <c r="Y24" s="132"/>
      <c r="Z24" s="132" t="s">
        <v>79</v>
      </c>
      <c r="AA24" s="132" t="s">
        <v>888</v>
      </c>
    </row>
    <row r="25" spans="1:27" s="304" customFormat="1" ht="30" x14ac:dyDescent="0.15">
      <c r="A25" s="258">
        <v>13</v>
      </c>
      <c r="B25" s="155" t="s">
        <v>468</v>
      </c>
      <c r="C25" s="186" t="s">
        <v>18</v>
      </c>
      <c r="D25" s="188">
        <f>E25+F25</f>
        <v>6.9999999999999993E-2</v>
      </c>
      <c r="E25" s="148"/>
      <c r="F25" s="188">
        <f>SUM(G25:T25)</f>
        <v>6.9999999999999993E-2</v>
      </c>
      <c r="G25" s="189">
        <v>0.04</v>
      </c>
      <c r="H25" s="165">
        <v>0.02</v>
      </c>
      <c r="I25" s="165"/>
      <c r="J25" s="165"/>
      <c r="K25" s="165"/>
      <c r="L25" s="165"/>
      <c r="M25" s="165">
        <v>0.01</v>
      </c>
      <c r="N25" s="165"/>
      <c r="O25" s="165"/>
      <c r="P25" s="165"/>
      <c r="Q25" s="165"/>
      <c r="R25" s="165"/>
      <c r="S25" s="165"/>
      <c r="T25" s="165"/>
      <c r="U25" s="185" t="s">
        <v>617</v>
      </c>
      <c r="V25" s="191"/>
      <c r="W25" s="132" t="s">
        <v>79</v>
      </c>
      <c r="X25" s="132"/>
      <c r="Y25" s="132"/>
      <c r="Z25" s="132"/>
      <c r="AA25" s="134" t="s">
        <v>47</v>
      </c>
    </row>
    <row r="26" spans="1:27" s="126" customFormat="1" ht="30" x14ac:dyDescent="0.2">
      <c r="A26" s="258">
        <v>14</v>
      </c>
      <c r="B26" s="155" t="s">
        <v>471</v>
      </c>
      <c r="C26" s="186" t="s">
        <v>18</v>
      </c>
      <c r="D26" s="188">
        <f>E26+F26</f>
        <v>0.35</v>
      </c>
      <c r="E26" s="148"/>
      <c r="F26" s="188">
        <f>SUM(G26:T26)</f>
        <v>0.35</v>
      </c>
      <c r="G26" s="165">
        <v>0.35</v>
      </c>
      <c r="H26" s="165"/>
      <c r="I26" s="165"/>
      <c r="J26" s="165"/>
      <c r="K26" s="165"/>
      <c r="L26" s="165"/>
      <c r="M26" s="165"/>
      <c r="N26" s="165"/>
      <c r="O26" s="165"/>
      <c r="P26" s="165"/>
      <c r="Q26" s="165"/>
      <c r="R26" s="165"/>
      <c r="S26" s="165"/>
      <c r="T26" s="165"/>
      <c r="U26" s="185" t="s">
        <v>7</v>
      </c>
      <c r="V26" s="191"/>
      <c r="W26" s="132"/>
      <c r="X26" s="132"/>
      <c r="Y26" s="132"/>
      <c r="Z26" s="132" t="s">
        <v>79</v>
      </c>
      <c r="AA26" s="132" t="s">
        <v>888</v>
      </c>
    </row>
    <row r="27" spans="1:27" s="304" customFormat="1" x14ac:dyDescent="0.15">
      <c r="A27" s="258">
        <v>15</v>
      </c>
      <c r="B27" s="183" t="s">
        <v>554</v>
      </c>
      <c r="C27" s="186" t="s">
        <v>18</v>
      </c>
      <c r="D27" s="148">
        <v>11.88</v>
      </c>
      <c r="E27" s="148"/>
      <c r="F27" s="150">
        <v>11.88</v>
      </c>
      <c r="G27" s="157"/>
      <c r="H27" s="157"/>
      <c r="I27" s="157"/>
      <c r="J27" s="157"/>
      <c r="K27" s="157"/>
      <c r="L27" s="157"/>
      <c r="M27" s="157"/>
      <c r="N27" s="157"/>
      <c r="O27" s="157"/>
      <c r="P27" s="157"/>
      <c r="Q27" s="157"/>
      <c r="R27" s="157"/>
      <c r="S27" s="157"/>
      <c r="T27" s="157">
        <v>11.88</v>
      </c>
      <c r="U27" s="185" t="s">
        <v>7</v>
      </c>
      <c r="V27" s="302"/>
      <c r="W27" s="132" t="s">
        <v>79</v>
      </c>
      <c r="X27" s="132"/>
      <c r="Y27" s="132"/>
      <c r="Z27" s="132"/>
      <c r="AA27" s="134" t="s">
        <v>47</v>
      </c>
    </row>
    <row r="28" spans="1:27" s="126" customFormat="1" ht="75" x14ac:dyDescent="0.2">
      <c r="A28" s="258">
        <v>16</v>
      </c>
      <c r="B28" s="155" t="s">
        <v>586</v>
      </c>
      <c r="C28" s="186" t="s">
        <v>18</v>
      </c>
      <c r="D28" s="148">
        <f>F28+E28</f>
        <v>3.7</v>
      </c>
      <c r="E28" s="148">
        <v>1.1399999999999999</v>
      </c>
      <c r="F28" s="148">
        <f>SUM(G28:T28)</f>
        <v>2.56</v>
      </c>
      <c r="G28" s="132">
        <v>2.35</v>
      </c>
      <c r="H28" s="154"/>
      <c r="I28" s="154"/>
      <c r="J28" s="154"/>
      <c r="K28" s="154"/>
      <c r="L28" s="154"/>
      <c r="M28" s="154">
        <v>0.21</v>
      </c>
      <c r="N28" s="154"/>
      <c r="O28" s="154"/>
      <c r="P28" s="154"/>
      <c r="Q28" s="154"/>
      <c r="R28" s="154"/>
      <c r="S28" s="154"/>
      <c r="T28" s="154"/>
      <c r="U28" s="132" t="s">
        <v>791</v>
      </c>
      <c r="V28" s="155" t="s">
        <v>790</v>
      </c>
      <c r="W28" s="132"/>
      <c r="X28" s="132"/>
      <c r="Y28" s="132"/>
      <c r="Z28" s="132" t="s">
        <v>79</v>
      </c>
      <c r="AA28" s="132" t="s">
        <v>888</v>
      </c>
    </row>
    <row r="29" spans="1:27" s="126" customFormat="1" ht="45" x14ac:dyDescent="0.2">
      <c r="A29" s="258">
        <v>17</v>
      </c>
      <c r="B29" s="154" t="s">
        <v>611</v>
      </c>
      <c r="C29" s="186" t="s">
        <v>18</v>
      </c>
      <c r="D29" s="148">
        <v>1.22</v>
      </c>
      <c r="E29" s="148"/>
      <c r="F29" s="158">
        <v>1.22</v>
      </c>
      <c r="G29" s="165"/>
      <c r="H29" s="165"/>
      <c r="I29" s="165"/>
      <c r="J29" s="165"/>
      <c r="K29" s="165"/>
      <c r="L29" s="165"/>
      <c r="M29" s="165"/>
      <c r="N29" s="165"/>
      <c r="O29" s="165"/>
      <c r="P29" s="165"/>
      <c r="Q29" s="165"/>
      <c r="R29" s="165"/>
      <c r="S29" s="165"/>
      <c r="T29" s="165"/>
      <c r="U29" s="132" t="s">
        <v>8</v>
      </c>
      <c r="V29" s="132"/>
      <c r="W29" s="132"/>
      <c r="X29" s="132"/>
      <c r="Y29" s="132"/>
      <c r="Z29" s="132" t="s">
        <v>79</v>
      </c>
      <c r="AA29" s="132" t="s">
        <v>888</v>
      </c>
    </row>
    <row r="30" spans="1:27" s="126" customFormat="1" ht="30" x14ac:dyDescent="0.2">
      <c r="A30" s="258">
        <v>18</v>
      </c>
      <c r="B30" s="154" t="s">
        <v>610</v>
      </c>
      <c r="C30" s="186" t="s">
        <v>18</v>
      </c>
      <c r="D30" s="148">
        <v>0.125</v>
      </c>
      <c r="E30" s="148"/>
      <c r="F30" s="158">
        <v>0.125</v>
      </c>
      <c r="G30" s="165"/>
      <c r="H30" s="165">
        <v>0.125</v>
      </c>
      <c r="I30" s="165"/>
      <c r="J30" s="165"/>
      <c r="K30" s="165"/>
      <c r="L30" s="165"/>
      <c r="M30" s="165"/>
      <c r="N30" s="165"/>
      <c r="O30" s="165"/>
      <c r="P30" s="165"/>
      <c r="Q30" s="165"/>
      <c r="R30" s="165"/>
      <c r="S30" s="165"/>
      <c r="T30" s="165"/>
      <c r="U30" s="152" t="s">
        <v>6</v>
      </c>
      <c r="V30" s="132"/>
      <c r="W30" s="132"/>
      <c r="X30" s="132"/>
      <c r="Y30" s="132"/>
      <c r="Z30" s="132" t="s">
        <v>79</v>
      </c>
      <c r="AA30" s="132" t="s">
        <v>888</v>
      </c>
    </row>
    <row r="31" spans="1:27" s="304" customFormat="1" x14ac:dyDescent="0.15">
      <c r="A31" s="258">
        <v>19</v>
      </c>
      <c r="B31" s="154" t="s">
        <v>624</v>
      </c>
      <c r="C31" s="186" t="s">
        <v>18</v>
      </c>
      <c r="D31" s="148">
        <v>0.12</v>
      </c>
      <c r="E31" s="148"/>
      <c r="F31" s="158">
        <v>0.12</v>
      </c>
      <c r="G31" s="165"/>
      <c r="H31" s="165"/>
      <c r="I31" s="165"/>
      <c r="J31" s="165"/>
      <c r="K31" s="165"/>
      <c r="L31" s="165"/>
      <c r="M31" s="165"/>
      <c r="N31" s="165"/>
      <c r="O31" s="165"/>
      <c r="P31" s="165"/>
      <c r="Q31" s="165"/>
      <c r="R31" s="165"/>
      <c r="S31" s="165"/>
      <c r="T31" s="165"/>
      <c r="U31" s="132" t="s">
        <v>5</v>
      </c>
      <c r="V31" s="132"/>
      <c r="W31" s="132" t="s">
        <v>79</v>
      </c>
      <c r="X31" s="132"/>
      <c r="Y31" s="132"/>
      <c r="Z31" s="132"/>
      <c r="AA31" s="134" t="s">
        <v>47</v>
      </c>
    </row>
    <row r="32" spans="1:27" s="126" customFormat="1" ht="30" x14ac:dyDescent="0.2">
      <c r="A32" s="258">
        <v>20</v>
      </c>
      <c r="B32" s="154" t="s">
        <v>625</v>
      </c>
      <c r="C32" s="186" t="s">
        <v>18</v>
      </c>
      <c r="D32" s="148">
        <v>0.05</v>
      </c>
      <c r="E32" s="148"/>
      <c r="F32" s="158">
        <v>0.05</v>
      </c>
      <c r="G32" s="165"/>
      <c r="H32" s="165"/>
      <c r="I32" s="165"/>
      <c r="J32" s="165"/>
      <c r="K32" s="165"/>
      <c r="L32" s="165"/>
      <c r="M32" s="165"/>
      <c r="N32" s="165"/>
      <c r="O32" s="165"/>
      <c r="P32" s="165"/>
      <c r="Q32" s="165"/>
      <c r="R32" s="165"/>
      <c r="S32" s="165"/>
      <c r="T32" s="165"/>
      <c r="U32" s="132" t="s">
        <v>5</v>
      </c>
      <c r="V32" s="132"/>
      <c r="W32" s="132"/>
      <c r="X32" s="132" t="s">
        <v>79</v>
      </c>
      <c r="Y32" s="132"/>
      <c r="Z32" s="132" t="s">
        <v>79</v>
      </c>
      <c r="AA32" s="349" t="s">
        <v>1042</v>
      </c>
    </row>
    <row r="33" spans="1:27" s="126" customFormat="1" ht="30" x14ac:dyDescent="0.2">
      <c r="A33" s="258">
        <v>21</v>
      </c>
      <c r="B33" s="154" t="s">
        <v>856</v>
      </c>
      <c r="C33" s="186" t="s">
        <v>18</v>
      </c>
      <c r="D33" s="148">
        <v>0.08</v>
      </c>
      <c r="E33" s="148"/>
      <c r="F33" s="158">
        <v>0.08</v>
      </c>
      <c r="G33" s="165"/>
      <c r="H33" s="165"/>
      <c r="I33" s="165"/>
      <c r="J33" s="165"/>
      <c r="K33" s="165"/>
      <c r="L33" s="165"/>
      <c r="M33" s="165"/>
      <c r="N33" s="165"/>
      <c r="O33" s="165"/>
      <c r="P33" s="165"/>
      <c r="Q33" s="165"/>
      <c r="R33" s="165"/>
      <c r="S33" s="165"/>
      <c r="T33" s="165"/>
      <c r="U33" s="132" t="s">
        <v>11</v>
      </c>
      <c r="V33" s="132"/>
      <c r="W33" s="132"/>
      <c r="X33" s="132"/>
      <c r="Y33" s="132"/>
      <c r="Z33" s="132" t="s">
        <v>79</v>
      </c>
      <c r="AA33" s="132" t="s">
        <v>888</v>
      </c>
    </row>
    <row r="34" spans="1:27" s="126" customFormat="1" ht="30" x14ac:dyDescent="0.2">
      <c r="A34" s="258">
        <v>22</v>
      </c>
      <c r="B34" s="154" t="s">
        <v>627</v>
      </c>
      <c r="C34" s="186" t="s">
        <v>18</v>
      </c>
      <c r="D34" s="148">
        <v>0.03</v>
      </c>
      <c r="E34" s="148"/>
      <c r="F34" s="158">
        <v>0.03</v>
      </c>
      <c r="G34" s="165"/>
      <c r="H34" s="165"/>
      <c r="I34" s="165"/>
      <c r="J34" s="165"/>
      <c r="K34" s="165"/>
      <c r="L34" s="165"/>
      <c r="M34" s="165"/>
      <c r="N34" s="165"/>
      <c r="O34" s="165"/>
      <c r="P34" s="165"/>
      <c r="Q34" s="165"/>
      <c r="R34" s="165"/>
      <c r="S34" s="165"/>
      <c r="T34" s="165"/>
      <c r="U34" s="132" t="s">
        <v>5</v>
      </c>
      <c r="V34" s="132"/>
      <c r="W34" s="132"/>
      <c r="X34" s="132"/>
      <c r="Y34" s="132"/>
      <c r="Z34" s="132" t="s">
        <v>79</v>
      </c>
      <c r="AA34" s="132" t="s">
        <v>888</v>
      </c>
    </row>
    <row r="35" spans="1:27" s="126" customFormat="1" ht="30" x14ac:dyDescent="0.2">
      <c r="A35" s="258">
        <v>23</v>
      </c>
      <c r="B35" s="192" t="s">
        <v>461</v>
      </c>
      <c r="C35" s="186" t="s">
        <v>30</v>
      </c>
      <c r="D35" s="148">
        <f>E35+F35</f>
        <v>2.87</v>
      </c>
      <c r="E35" s="148">
        <v>0.96</v>
      </c>
      <c r="F35" s="148">
        <v>1.91</v>
      </c>
      <c r="G35" s="165">
        <v>1.91</v>
      </c>
      <c r="H35" s="193"/>
      <c r="I35" s="193"/>
      <c r="J35" s="193"/>
      <c r="K35" s="193"/>
      <c r="L35" s="193"/>
      <c r="M35" s="193"/>
      <c r="N35" s="193"/>
      <c r="O35" s="193"/>
      <c r="P35" s="193"/>
      <c r="Q35" s="193"/>
      <c r="R35" s="193"/>
      <c r="S35" s="165"/>
      <c r="T35" s="192"/>
      <c r="U35" s="165" t="s">
        <v>7</v>
      </c>
      <c r="V35" s="194" t="s">
        <v>463</v>
      </c>
      <c r="W35" s="132"/>
      <c r="X35" s="132"/>
      <c r="Y35" s="132"/>
      <c r="Z35" s="132" t="s">
        <v>79</v>
      </c>
      <c r="AA35" s="132" t="s">
        <v>888</v>
      </c>
    </row>
    <row r="36" spans="1:27" s="126" customFormat="1" ht="105" x14ac:dyDescent="0.2">
      <c r="A36" s="258">
        <v>24</v>
      </c>
      <c r="B36" s="186" t="s">
        <v>857</v>
      </c>
      <c r="C36" s="186" t="s">
        <v>25</v>
      </c>
      <c r="D36" s="164">
        <v>14</v>
      </c>
      <c r="E36" s="150">
        <f>D36-F36</f>
        <v>4.2300000000000004</v>
      </c>
      <c r="F36" s="150">
        <f>SUM(G36:T36)</f>
        <v>9.77</v>
      </c>
      <c r="G36" s="187">
        <v>9.36</v>
      </c>
      <c r="H36" s="187"/>
      <c r="I36" s="187"/>
      <c r="J36" s="187">
        <v>0.41</v>
      </c>
      <c r="K36" s="187"/>
      <c r="L36" s="187"/>
      <c r="M36" s="187"/>
      <c r="N36" s="187"/>
      <c r="O36" s="187"/>
      <c r="P36" s="187"/>
      <c r="Q36" s="187"/>
      <c r="R36" s="187"/>
      <c r="S36" s="187"/>
      <c r="T36" s="187"/>
      <c r="U36" s="152" t="s">
        <v>10</v>
      </c>
      <c r="V36" s="152" t="s">
        <v>845</v>
      </c>
      <c r="W36" s="132"/>
      <c r="X36" s="132"/>
      <c r="Y36" s="132"/>
      <c r="Z36" s="132" t="s">
        <v>79</v>
      </c>
      <c r="AA36" s="132" t="s">
        <v>888</v>
      </c>
    </row>
    <row r="37" spans="1:27" s="126" customFormat="1" ht="45" x14ac:dyDescent="0.2">
      <c r="A37" s="258">
        <v>25</v>
      </c>
      <c r="B37" s="192" t="s">
        <v>796</v>
      </c>
      <c r="C37" s="186" t="s">
        <v>14</v>
      </c>
      <c r="D37" s="148">
        <v>7.8</v>
      </c>
      <c r="E37" s="148">
        <v>3.74</v>
      </c>
      <c r="F37" s="188">
        <v>4.0599999999999996</v>
      </c>
      <c r="G37" s="196">
        <v>4.0599999999999996</v>
      </c>
      <c r="H37" s="196"/>
      <c r="I37" s="196"/>
      <c r="J37" s="196"/>
      <c r="K37" s="196"/>
      <c r="L37" s="196"/>
      <c r="M37" s="196"/>
      <c r="N37" s="196"/>
      <c r="O37" s="196"/>
      <c r="P37" s="196"/>
      <c r="Q37" s="196"/>
      <c r="R37" s="196"/>
      <c r="S37" s="196"/>
      <c r="T37" s="196"/>
      <c r="U37" s="194" t="s">
        <v>615</v>
      </c>
      <c r="V37" s="132" t="s">
        <v>457</v>
      </c>
      <c r="W37" s="132"/>
      <c r="X37" s="132"/>
      <c r="Y37" s="132"/>
      <c r="Z37" s="132" t="s">
        <v>79</v>
      </c>
      <c r="AA37" s="132" t="s">
        <v>888</v>
      </c>
    </row>
    <row r="38" spans="1:27" s="126" customFormat="1" ht="45" x14ac:dyDescent="0.2">
      <c r="A38" s="258">
        <v>26</v>
      </c>
      <c r="B38" s="154" t="s">
        <v>458</v>
      </c>
      <c r="C38" s="186" t="s">
        <v>14</v>
      </c>
      <c r="D38" s="197">
        <v>8.5599999999999987</v>
      </c>
      <c r="E38" s="197">
        <v>5.56</v>
      </c>
      <c r="F38" s="188">
        <v>3</v>
      </c>
      <c r="G38" s="196">
        <v>0.8</v>
      </c>
      <c r="H38" s="196"/>
      <c r="I38" s="196">
        <v>2.2000000000000002</v>
      </c>
      <c r="J38" s="196"/>
      <c r="K38" s="196"/>
      <c r="L38" s="196"/>
      <c r="M38" s="196"/>
      <c r="N38" s="196"/>
      <c r="O38" s="196"/>
      <c r="P38" s="196"/>
      <c r="Q38" s="196"/>
      <c r="R38" s="196"/>
      <c r="S38" s="196"/>
      <c r="T38" s="196"/>
      <c r="U38" s="132" t="s">
        <v>616</v>
      </c>
      <c r="V38" s="155" t="s">
        <v>713</v>
      </c>
      <c r="W38" s="132"/>
      <c r="X38" s="132"/>
      <c r="Y38" s="132"/>
      <c r="Z38" s="132" t="s">
        <v>79</v>
      </c>
      <c r="AA38" s="132" t="s">
        <v>888</v>
      </c>
    </row>
    <row r="39" spans="1:27" s="126" customFormat="1" x14ac:dyDescent="0.2">
      <c r="A39" s="141" t="s">
        <v>501</v>
      </c>
      <c r="B39" s="247" t="s">
        <v>673</v>
      </c>
      <c r="C39" s="171"/>
      <c r="D39" s="198"/>
      <c r="E39" s="198"/>
      <c r="F39" s="198"/>
      <c r="G39" s="199"/>
      <c r="H39" s="199"/>
      <c r="I39" s="200"/>
      <c r="J39" s="201"/>
      <c r="K39" s="201"/>
      <c r="L39" s="201"/>
      <c r="M39" s="201"/>
      <c r="N39" s="201"/>
      <c r="O39" s="201"/>
      <c r="P39" s="201"/>
      <c r="Q39" s="201"/>
      <c r="R39" s="201"/>
      <c r="S39" s="201"/>
      <c r="T39" s="201"/>
      <c r="U39" s="201"/>
      <c r="V39" s="201"/>
      <c r="W39" s="132"/>
      <c r="X39" s="132"/>
      <c r="Y39" s="132"/>
      <c r="Z39" s="132"/>
      <c r="AA39" s="132"/>
    </row>
    <row r="40" spans="1:27" s="314" customFormat="1" x14ac:dyDescent="0.15">
      <c r="A40" s="299">
        <v>27</v>
      </c>
      <c r="B40" s="298" t="s">
        <v>679</v>
      </c>
      <c r="C40" s="313" t="s">
        <v>18</v>
      </c>
      <c r="D40" s="217">
        <v>0.09</v>
      </c>
      <c r="E40" s="217"/>
      <c r="F40" s="211">
        <v>0.09</v>
      </c>
      <c r="G40" s="222">
        <v>0.09</v>
      </c>
      <c r="H40" s="222"/>
      <c r="I40" s="222"/>
      <c r="J40" s="222"/>
      <c r="K40" s="222"/>
      <c r="L40" s="222"/>
      <c r="M40" s="222"/>
      <c r="N40" s="222"/>
      <c r="O40" s="222"/>
      <c r="P40" s="222"/>
      <c r="Q40" s="222"/>
      <c r="R40" s="222"/>
      <c r="S40" s="222"/>
      <c r="T40" s="222"/>
      <c r="U40" s="220" t="s">
        <v>11</v>
      </c>
      <c r="V40" s="214"/>
      <c r="W40" s="132" t="s">
        <v>79</v>
      </c>
      <c r="X40" s="214"/>
      <c r="Y40" s="214"/>
      <c r="Z40" s="214"/>
      <c r="AA40" s="134" t="s">
        <v>47</v>
      </c>
    </row>
    <row r="41" spans="1:27" s="314" customFormat="1" x14ac:dyDescent="0.15">
      <c r="A41" s="299">
        <v>28</v>
      </c>
      <c r="B41" s="298" t="s">
        <v>612</v>
      </c>
      <c r="C41" s="313" t="s">
        <v>22</v>
      </c>
      <c r="D41" s="217">
        <v>0.80400000000000005</v>
      </c>
      <c r="E41" s="217">
        <v>0.46899999999999997</v>
      </c>
      <c r="F41" s="217">
        <v>0.33500000000000008</v>
      </c>
      <c r="G41" s="222">
        <v>0.33500000000000008</v>
      </c>
      <c r="H41" s="222"/>
      <c r="I41" s="222"/>
      <c r="J41" s="222"/>
      <c r="K41" s="222"/>
      <c r="L41" s="222"/>
      <c r="M41" s="222"/>
      <c r="N41" s="222"/>
      <c r="O41" s="222"/>
      <c r="P41" s="222"/>
      <c r="Q41" s="222"/>
      <c r="R41" s="222"/>
      <c r="S41" s="222"/>
      <c r="T41" s="222"/>
      <c r="U41" s="214" t="s">
        <v>8</v>
      </c>
      <c r="V41" s="214"/>
      <c r="W41" s="132" t="s">
        <v>79</v>
      </c>
      <c r="X41" s="214"/>
      <c r="Y41" s="214"/>
      <c r="Z41" s="214"/>
      <c r="AA41" s="134" t="s">
        <v>47</v>
      </c>
    </row>
    <row r="42" spans="1:27" s="314" customFormat="1" x14ac:dyDescent="0.15">
      <c r="A42" s="299">
        <v>29</v>
      </c>
      <c r="B42" s="298" t="s">
        <v>613</v>
      </c>
      <c r="C42" s="313" t="s">
        <v>22</v>
      </c>
      <c r="D42" s="217">
        <v>0.72</v>
      </c>
      <c r="E42" s="217">
        <v>0.42</v>
      </c>
      <c r="F42" s="211">
        <v>0.3</v>
      </c>
      <c r="G42" s="222">
        <v>0.3</v>
      </c>
      <c r="H42" s="222"/>
      <c r="I42" s="222"/>
      <c r="J42" s="222"/>
      <c r="K42" s="222"/>
      <c r="L42" s="222"/>
      <c r="M42" s="222"/>
      <c r="N42" s="222"/>
      <c r="O42" s="222"/>
      <c r="P42" s="222"/>
      <c r="Q42" s="222"/>
      <c r="R42" s="222"/>
      <c r="S42" s="222"/>
      <c r="T42" s="222"/>
      <c r="U42" s="220" t="s">
        <v>8</v>
      </c>
      <c r="V42" s="214"/>
      <c r="W42" s="132" t="s">
        <v>79</v>
      </c>
      <c r="X42" s="214"/>
      <c r="Y42" s="214"/>
      <c r="Z42" s="214"/>
      <c r="AA42" s="134" t="s">
        <v>47</v>
      </c>
    </row>
    <row r="43" spans="1:27" s="314" customFormat="1" x14ac:dyDescent="0.15">
      <c r="A43" s="299">
        <v>30</v>
      </c>
      <c r="B43" s="298" t="s">
        <v>614</v>
      </c>
      <c r="C43" s="313" t="s">
        <v>22</v>
      </c>
      <c r="D43" s="217">
        <v>0.5</v>
      </c>
      <c r="E43" s="217">
        <v>0.3</v>
      </c>
      <c r="F43" s="211">
        <v>0.2</v>
      </c>
      <c r="G43" s="222">
        <v>0.2</v>
      </c>
      <c r="H43" s="222"/>
      <c r="I43" s="222"/>
      <c r="J43" s="222"/>
      <c r="K43" s="222"/>
      <c r="L43" s="222"/>
      <c r="M43" s="222"/>
      <c r="N43" s="222"/>
      <c r="O43" s="222"/>
      <c r="P43" s="222"/>
      <c r="Q43" s="222"/>
      <c r="R43" s="222"/>
      <c r="S43" s="222"/>
      <c r="T43" s="222"/>
      <c r="U43" s="220" t="s">
        <v>9</v>
      </c>
      <c r="V43" s="214"/>
      <c r="W43" s="132" t="s">
        <v>79</v>
      </c>
      <c r="X43" s="214"/>
      <c r="Y43" s="214"/>
      <c r="Z43" s="214"/>
      <c r="AA43" s="134" t="s">
        <v>47</v>
      </c>
    </row>
    <row r="44" spans="1:27" s="314" customFormat="1" ht="30" x14ac:dyDescent="0.15">
      <c r="A44" s="299">
        <v>31</v>
      </c>
      <c r="B44" s="298" t="s">
        <v>623</v>
      </c>
      <c r="C44" s="313" t="s">
        <v>22</v>
      </c>
      <c r="D44" s="217">
        <v>1.08</v>
      </c>
      <c r="E44" s="217">
        <v>0.72</v>
      </c>
      <c r="F44" s="211">
        <v>0.3600000000000001</v>
      </c>
      <c r="G44" s="222">
        <v>0.3600000000000001</v>
      </c>
      <c r="H44" s="222"/>
      <c r="I44" s="222"/>
      <c r="J44" s="222"/>
      <c r="K44" s="222"/>
      <c r="L44" s="222"/>
      <c r="M44" s="222"/>
      <c r="N44" s="222"/>
      <c r="O44" s="222"/>
      <c r="P44" s="222"/>
      <c r="Q44" s="222"/>
      <c r="R44" s="222"/>
      <c r="S44" s="222"/>
      <c r="T44" s="222"/>
      <c r="U44" s="220" t="s">
        <v>10</v>
      </c>
      <c r="V44" s="214"/>
      <c r="W44" s="132" t="s">
        <v>79</v>
      </c>
      <c r="X44" s="214"/>
      <c r="Y44" s="214"/>
      <c r="Z44" s="214"/>
      <c r="AA44" s="134" t="s">
        <v>47</v>
      </c>
    </row>
    <row r="45" spans="1:27" s="126" customFormat="1" x14ac:dyDescent="0.2">
      <c r="A45" s="141" t="s">
        <v>514</v>
      </c>
      <c r="B45" s="247" t="s">
        <v>793</v>
      </c>
      <c r="C45" s="171"/>
      <c r="D45" s="198"/>
      <c r="E45" s="198"/>
      <c r="F45" s="198"/>
      <c r="G45" s="199"/>
      <c r="H45" s="199"/>
      <c r="I45" s="200"/>
      <c r="J45" s="201"/>
      <c r="K45" s="201"/>
      <c r="L45" s="201"/>
      <c r="M45" s="201"/>
      <c r="N45" s="201"/>
      <c r="O45" s="201"/>
      <c r="P45" s="201"/>
      <c r="Q45" s="201"/>
      <c r="R45" s="201"/>
      <c r="S45" s="201"/>
      <c r="T45" s="201"/>
      <c r="U45" s="201"/>
      <c r="V45" s="201"/>
      <c r="W45" s="132"/>
      <c r="X45" s="132"/>
      <c r="Y45" s="132"/>
      <c r="Z45" s="132"/>
      <c r="AA45" s="132"/>
    </row>
    <row r="46" spans="1:27" s="126" customFormat="1" ht="30" x14ac:dyDescent="0.2">
      <c r="A46" s="258">
        <v>32</v>
      </c>
      <c r="B46" s="186" t="s">
        <v>788</v>
      </c>
      <c r="C46" s="186" t="s">
        <v>4</v>
      </c>
      <c r="D46" s="148">
        <f>E46+F46</f>
        <v>2.5</v>
      </c>
      <c r="E46" s="149"/>
      <c r="F46" s="150">
        <f>SUM(G46:T46)</f>
        <v>2.5</v>
      </c>
      <c r="G46" s="151">
        <v>2.5</v>
      </c>
      <c r="H46" s="151"/>
      <c r="I46" s="151"/>
      <c r="J46" s="151"/>
      <c r="K46" s="151"/>
      <c r="L46" s="151"/>
      <c r="M46" s="151"/>
      <c r="N46" s="151"/>
      <c r="O46" s="151"/>
      <c r="P46" s="151"/>
      <c r="Q46" s="151"/>
      <c r="R46" s="151"/>
      <c r="S46" s="151"/>
      <c r="T46" s="151"/>
      <c r="U46" s="152" t="s">
        <v>10</v>
      </c>
      <c r="V46" s="203" t="s">
        <v>789</v>
      </c>
      <c r="W46" s="132"/>
      <c r="X46" s="132"/>
      <c r="Y46" s="132"/>
      <c r="Z46" s="132" t="s">
        <v>79</v>
      </c>
      <c r="AA46" s="132" t="s">
        <v>888</v>
      </c>
    </row>
    <row r="47" spans="1:27" s="126" customFormat="1" x14ac:dyDescent="0.2">
      <c r="A47" s="141" t="s">
        <v>526</v>
      </c>
      <c r="B47" s="247" t="s">
        <v>858</v>
      </c>
      <c r="C47" s="171"/>
      <c r="D47" s="198"/>
      <c r="E47" s="198"/>
      <c r="F47" s="198"/>
      <c r="G47" s="199"/>
      <c r="H47" s="199"/>
      <c r="I47" s="200"/>
      <c r="J47" s="201"/>
      <c r="K47" s="201"/>
      <c r="L47" s="201"/>
      <c r="M47" s="201"/>
      <c r="N47" s="201"/>
      <c r="O47" s="201"/>
      <c r="P47" s="201"/>
      <c r="Q47" s="201"/>
      <c r="R47" s="201"/>
      <c r="S47" s="201"/>
      <c r="T47" s="201"/>
      <c r="U47" s="201"/>
      <c r="V47" s="201"/>
      <c r="W47" s="132"/>
      <c r="X47" s="132"/>
      <c r="Y47" s="132"/>
      <c r="Z47" s="132"/>
      <c r="AA47" s="132"/>
    </row>
    <row r="48" spans="1:27" s="126" customFormat="1" ht="30" x14ac:dyDescent="0.2">
      <c r="A48" s="258">
        <v>33</v>
      </c>
      <c r="B48" s="202" t="s">
        <v>809</v>
      </c>
      <c r="C48" s="186" t="s">
        <v>22</v>
      </c>
      <c r="D48" s="148">
        <f>E48+F48</f>
        <v>0.04</v>
      </c>
      <c r="E48" s="148"/>
      <c r="F48" s="150">
        <f>SUM(G48:T48)</f>
        <v>0.04</v>
      </c>
      <c r="G48" s="165"/>
      <c r="H48" s="165">
        <v>0.04</v>
      </c>
      <c r="I48" s="165"/>
      <c r="J48" s="165"/>
      <c r="K48" s="165"/>
      <c r="L48" s="165"/>
      <c r="M48" s="165"/>
      <c r="N48" s="165"/>
      <c r="O48" s="165"/>
      <c r="P48" s="165"/>
      <c r="Q48" s="165"/>
      <c r="R48" s="165"/>
      <c r="S48" s="165"/>
      <c r="T48" s="165"/>
      <c r="U48" s="152" t="s">
        <v>5</v>
      </c>
      <c r="V48" s="132"/>
      <c r="W48" s="132"/>
      <c r="X48" s="132"/>
      <c r="Y48" s="132"/>
      <c r="Z48" s="132" t="s">
        <v>79</v>
      </c>
      <c r="AA48" s="132" t="s">
        <v>888</v>
      </c>
    </row>
    <row r="49" spans="1:27" s="126" customFormat="1" ht="45" x14ac:dyDescent="0.2">
      <c r="A49" s="258">
        <v>34</v>
      </c>
      <c r="B49" s="202" t="s">
        <v>810</v>
      </c>
      <c r="C49" s="186" t="s">
        <v>18</v>
      </c>
      <c r="D49" s="148">
        <f>E49+F49</f>
        <v>0.09</v>
      </c>
      <c r="E49" s="148"/>
      <c r="F49" s="150">
        <f>SUM(G49:T49)</f>
        <v>0.09</v>
      </c>
      <c r="G49" s="165">
        <v>0.05</v>
      </c>
      <c r="H49" s="165">
        <v>0.04</v>
      </c>
      <c r="I49" s="165"/>
      <c r="J49" s="165"/>
      <c r="K49" s="165"/>
      <c r="L49" s="165"/>
      <c r="M49" s="165"/>
      <c r="N49" s="165"/>
      <c r="O49" s="165"/>
      <c r="P49" s="165"/>
      <c r="Q49" s="165"/>
      <c r="R49" s="165"/>
      <c r="S49" s="165"/>
      <c r="T49" s="165"/>
      <c r="U49" s="152" t="s">
        <v>11</v>
      </c>
      <c r="V49" s="132" t="s">
        <v>914</v>
      </c>
      <c r="W49" s="132"/>
      <c r="X49" s="132"/>
      <c r="Y49" s="132"/>
      <c r="Z49" s="132" t="s">
        <v>79</v>
      </c>
      <c r="AA49" s="132" t="s">
        <v>888</v>
      </c>
    </row>
    <row r="50" spans="1:27" s="126" customFormat="1" ht="45" x14ac:dyDescent="0.2">
      <c r="A50" s="258">
        <v>35</v>
      </c>
      <c r="B50" s="202" t="s">
        <v>811</v>
      </c>
      <c r="C50" s="186" t="s">
        <v>18</v>
      </c>
      <c r="D50" s="148">
        <f>E50+F50</f>
        <v>2.2599999999999998</v>
      </c>
      <c r="E50" s="148"/>
      <c r="F50" s="150">
        <f>SUM(G50:T50)</f>
        <v>2.2599999999999998</v>
      </c>
      <c r="G50" s="165">
        <v>0.12</v>
      </c>
      <c r="H50" s="165">
        <v>0.57999999999999996</v>
      </c>
      <c r="I50" s="165"/>
      <c r="J50" s="165"/>
      <c r="K50" s="165"/>
      <c r="L50" s="165">
        <v>1.56</v>
      </c>
      <c r="M50" s="165"/>
      <c r="N50" s="165"/>
      <c r="O50" s="165"/>
      <c r="P50" s="165"/>
      <c r="Q50" s="165"/>
      <c r="R50" s="165"/>
      <c r="S50" s="165"/>
      <c r="T50" s="165"/>
      <c r="U50" s="152" t="s">
        <v>6</v>
      </c>
      <c r="V50" s="132" t="s">
        <v>914</v>
      </c>
      <c r="W50" s="132"/>
      <c r="X50" s="132"/>
      <c r="Y50" s="132"/>
      <c r="Z50" s="132" t="s">
        <v>79</v>
      </c>
      <c r="AA50" s="132" t="s">
        <v>888</v>
      </c>
    </row>
    <row r="51" spans="1:27" s="126" customFormat="1" ht="45" x14ac:dyDescent="0.2">
      <c r="A51" s="258">
        <v>36</v>
      </c>
      <c r="B51" s="202" t="s">
        <v>812</v>
      </c>
      <c r="C51" s="186" t="s">
        <v>18</v>
      </c>
      <c r="D51" s="148">
        <f>E51+F51</f>
        <v>0.19000000000000003</v>
      </c>
      <c r="E51" s="148"/>
      <c r="F51" s="150">
        <f>SUM(G51:T51)</f>
        <v>0.19000000000000003</v>
      </c>
      <c r="G51" s="165">
        <v>0.02</v>
      </c>
      <c r="H51" s="165">
        <v>0.08</v>
      </c>
      <c r="I51" s="165">
        <v>0.05</v>
      </c>
      <c r="J51" s="165"/>
      <c r="K51" s="165"/>
      <c r="L51" s="165">
        <v>0.04</v>
      </c>
      <c r="M51" s="165"/>
      <c r="N51" s="165"/>
      <c r="O51" s="165"/>
      <c r="P51" s="165"/>
      <c r="Q51" s="165"/>
      <c r="R51" s="165"/>
      <c r="S51" s="165"/>
      <c r="T51" s="165"/>
      <c r="U51" s="152" t="s">
        <v>6</v>
      </c>
      <c r="V51" s="132" t="s">
        <v>914</v>
      </c>
      <c r="W51" s="132"/>
      <c r="X51" s="132"/>
      <c r="Y51" s="132"/>
      <c r="Z51" s="132" t="s">
        <v>79</v>
      </c>
      <c r="AA51" s="132" t="s">
        <v>888</v>
      </c>
    </row>
    <row r="52" spans="1:27" s="126" customFormat="1" x14ac:dyDescent="0.2">
      <c r="A52" s="141" t="s">
        <v>531</v>
      </c>
      <c r="B52" s="247" t="s">
        <v>884</v>
      </c>
      <c r="C52" s="171"/>
      <c r="D52" s="198"/>
      <c r="E52" s="198"/>
      <c r="F52" s="198"/>
      <c r="G52" s="199"/>
      <c r="H52" s="199"/>
      <c r="I52" s="200"/>
      <c r="J52" s="201"/>
      <c r="K52" s="201"/>
      <c r="L52" s="201"/>
      <c r="M52" s="201"/>
      <c r="N52" s="201"/>
      <c r="O52" s="201"/>
      <c r="P52" s="201"/>
      <c r="Q52" s="201"/>
      <c r="R52" s="201"/>
      <c r="S52" s="201"/>
      <c r="T52" s="201"/>
      <c r="U52" s="201"/>
      <c r="V52" s="201"/>
      <c r="W52" s="132"/>
      <c r="X52" s="132"/>
      <c r="Y52" s="132"/>
      <c r="Z52" s="132"/>
      <c r="AA52" s="132"/>
    </row>
    <row r="53" spans="1:27" s="126" customFormat="1" ht="105" x14ac:dyDescent="0.2">
      <c r="A53" s="258">
        <v>37</v>
      </c>
      <c r="B53" s="202" t="s">
        <v>885</v>
      </c>
      <c r="C53" s="186" t="s">
        <v>18</v>
      </c>
      <c r="D53" s="148">
        <f>E53+F53</f>
        <v>3.7</v>
      </c>
      <c r="E53" s="148"/>
      <c r="F53" s="150">
        <f>SUM(G53:T53)</f>
        <v>3.7</v>
      </c>
      <c r="G53" s="165"/>
      <c r="H53" s="165">
        <v>2.7</v>
      </c>
      <c r="I53" s="165"/>
      <c r="J53" s="165"/>
      <c r="K53" s="165"/>
      <c r="L53" s="165">
        <v>1</v>
      </c>
      <c r="M53" s="165"/>
      <c r="N53" s="165"/>
      <c r="O53" s="165"/>
      <c r="P53" s="165"/>
      <c r="Q53" s="165"/>
      <c r="R53" s="165"/>
      <c r="S53" s="165"/>
      <c r="T53" s="165"/>
      <c r="U53" s="132" t="s">
        <v>6</v>
      </c>
      <c r="V53" s="132" t="s">
        <v>886</v>
      </c>
      <c r="W53" s="132"/>
      <c r="X53" s="132"/>
      <c r="Y53" s="132"/>
      <c r="Z53" s="132" t="s">
        <v>79</v>
      </c>
      <c r="AA53" s="132" t="s">
        <v>888</v>
      </c>
    </row>
    <row r="54" spans="1:27" s="126" customFormat="1" x14ac:dyDescent="0.2">
      <c r="A54" s="141" t="s">
        <v>137</v>
      </c>
      <c r="B54" s="247" t="s">
        <v>813</v>
      </c>
      <c r="C54" s="171"/>
      <c r="D54" s="198"/>
      <c r="E54" s="198"/>
      <c r="F54" s="198"/>
      <c r="G54" s="199"/>
      <c r="H54" s="199"/>
      <c r="I54" s="200"/>
      <c r="J54" s="201"/>
      <c r="K54" s="201"/>
      <c r="L54" s="201"/>
      <c r="M54" s="201"/>
      <c r="N54" s="201"/>
      <c r="O54" s="201"/>
      <c r="P54" s="201"/>
      <c r="Q54" s="201"/>
      <c r="R54" s="201"/>
      <c r="S54" s="201"/>
      <c r="T54" s="201"/>
      <c r="U54" s="201"/>
      <c r="V54" s="201"/>
      <c r="W54" s="132"/>
      <c r="X54" s="132"/>
      <c r="Y54" s="132"/>
      <c r="Z54" s="132"/>
      <c r="AA54" s="132"/>
    </row>
    <row r="55" spans="1:27" s="126" customFormat="1" x14ac:dyDescent="0.2">
      <c r="A55" s="141" t="s">
        <v>484</v>
      </c>
      <c r="B55" s="249" t="s">
        <v>859</v>
      </c>
      <c r="C55" s="142"/>
      <c r="D55" s="198"/>
      <c r="E55" s="198"/>
      <c r="F55" s="198"/>
      <c r="G55" s="199"/>
      <c r="H55" s="199"/>
      <c r="I55" s="200"/>
      <c r="J55" s="201"/>
      <c r="K55" s="201"/>
      <c r="L55" s="201"/>
      <c r="M55" s="201"/>
      <c r="N55" s="201"/>
      <c r="O55" s="201"/>
      <c r="P55" s="201"/>
      <c r="Q55" s="201"/>
      <c r="R55" s="201"/>
      <c r="S55" s="201"/>
      <c r="T55" s="201"/>
      <c r="U55" s="201"/>
      <c r="V55" s="201"/>
      <c r="W55" s="132"/>
      <c r="X55" s="132"/>
      <c r="Y55" s="132"/>
      <c r="Z55" s="132"/>
      <c r="AA55" s="132"/>
    </row>
    <row r="56" spans="1:27" s="126" customFormat="1" ht="30" x14ac:dyDescent="0.2">
      <c r="A56" s="258">
        <v>38</v>
      </c>
      <c r="B56" s="155" t="s">
        <v>151</v>
      </c>
      <c r="C56" s="186" t="s">
        <v>14</v>
      </c>
      <c r="D56" s="148">
        <v>0.96</v>
      </c>
      <c r="E56" s="148"/>
      <c r="F56" s="150">
        <f>SUM(G56:T56)</f>
        <v>0.96</v>
      </c>
      <c r="G56" s="165">
        <v>0.96</v>
      </c>
      <c r="H56" s="165"/>
      <c r="I56" s="165"/>
      <c r="J56" s="165"/>
      <c r="K56" s="165"/>
      <c r="L56" s="165"/>
      <c r="M56" s="165"/>
      <c r="N56" s="165"/>
      <c r="O56" s="165"/>
      <c r="P56" s="165"/>
      <c r="Q56" s="165"/>
      <c r="R56" s="165"/>
      <c r="S56" s="165"/>
      <c r="T56" s="165"/>
      <c r="U56" s="132" t="s">
        <v>6</v>
      </c>
      <c r="V56" s="132" t="s">
        <v>846</v>
      </c>
      <c r="W56" s="132"/>
      <c r="X56" s="132"/>
      <c r="Y56" s="132"/>
      <c r="Z56" s="132" t="s">
        <v>79</v>
      </c>
      <c r="AA56" s="132" t="s">
        <v>888</v>
      </c>
    </row>
    <row r="57" spans="1:27" s="126" customFormat="1" x14ac:dyDescent="0.2">
      <c r="A57" s="141" t="s">
        <v>493</v>
      </c>
      <c r="B57" s="249" t="s">
        <v>860</v>
      </c>
      <c r="C57" s="142"/>
      <c r="D57" s="198"/>
      <c r="E57" s="198"/>
      <c r="F57" s="198"/>
      <c r="G57" s="199"/>
      <c r="H57" s="199"/>
      <c r="I57" s="200"/>
      <c r="J57" s="201"/>
      <c r="K57" s="201"/>
      <c r="L57" s="201"/>
      <c r="M57" s="201"/>
      <c r="N57" s="201"/>
      <c r="O57" s="201"/>
      <c r="P57" s="201"/>
      <c r="Q57" s="201"/>
      <c r="R57" s="201"/>
      <c r="S57" s="201"/>
      <c r="T57" s="201"/>
      <c r="U57" s="201"/>
      <c r="V57" s="201"/>
      <c r="W57" s="132"/>
      <c r="X57" s="132"/>
      <c r="Y57" s="132"/>
      <c r="Z57" s="132"/>
      <c r="AA57" s="132"/>
    </row>
    <row r="58" spans="1:27" s="314" customFormat="1" ht="30" x14ac:dyDescent="0.15">
      <c r="A58" s="299">
        <v>39</v>
      </c>
      <c r="B58" s="315" t="s">
        <v>143</v>
      </c>
      <c r="C58" s="313" t="s">
        <v>15</v>
      </c>
      <c r="D58" s="217">
        <v>1.36</v>
      </c>
      <c r="E58" s="217"/>
      <c r="F58" s="211">
        <f>SUM(G58:T58)</f>
        <v>1.36</v>
      </c>
      <c r="G58" s="316">
        <v>1.36</v>
      </c>
      <c r="H58" s="316"/>
      <c r="I58" s="316"/>
      <c r="J58" s="316"/>
      <c r="K58" s="316"/>
      <c r="L58" s="316"/>
      <c r="M58" s="316"/>
      <c r="N58" s="316"/>
      <c r="O58" s="316"/>
      <c r="P58" s="316"/>
      <c r="Q58" s="316"/>
      <c r="R58" s="316"/>
      <c r="S58" s="316"/>
      <c r="T58" s="316"/>
      <c r="U58" s="220" t="s">
        <v>10</v>
      </c>
      <c r="V58" s="220" t="s">
        <v>144</v>
      </c>
      <c r="W58" s="214"/>
      <c r="X58" s="214"/>
      <c r="Y58" s="214" t="s">
        <v>79</v>
      </c>
      <c r="Z58" s="214"/>
      <c r="AA58" s="214" t="s">
        <v>1043</v>
      </c>
    </row>
    <row r="59" spans="1:27" s="314" customFormat="1" ht="30" x14ac:dyDescent="0.15">
      <c r="A59" s="299">
        <v>40</v>
      </c>
      <c r="B59" s="315" t="s">
        <v>146</v>
      </c>
      <c r="C59" s="313" t="s">
        <v>15</v>
      </c>
      <c r="D59" s="217">
        <v>1.6</v>
      </c>
      <c r="E59" s="217"/>
      <c r="F59" s="211">
        <f>SUM(G59:T59)</f>
        <v>1.6</v>
      </c>
      <c r="G59" s="316">
        <v>1.6</v>
      </c>
      <c r="H59" s="316"/>
      <c r="I59" s="316"/>
      <c r="J59" s="316"/>
      <c r="K59" s="316"/>
      <c r="L59" s="316"/>
      <c r="M59" s="316"/>
      <c r="N59" s="316"/>
      <c r="O59" s="316"/>
      <c r="P59" s="316"/>
      <c r="Q59" s="316"/>
      <c r="R59" s="316"/>
      <c r="S59" s="316"/>
      <c r="T59" s="316"/>
      <c r="U59" s="220" t="s">
        <v>10</v>
      </c>
      <c r="V59" s="214" t="s">
        <v>147</v>
      </c>
      <c r="W59" s="214"/>
      <c r="X59" s="214"/>
      <c r="Y59" s="214" t="s">
        <v>79</v>
      </c>
      <c r="Z59" s="214"/>
      <c r="AA59" s="214" t="s">
        <v>1043</v>
      </c>
    </row>
    <row r="60" spans="1:27" s="126" customFormat="1" x14ac:dyDescent="0.2">
      <c r="A60" s="141" t="s">
        <v>501</v>
      </c>
      <c r="B60" s="249" t="s">
        <v>861</v>
      </c>
      <c r="C60" s="142"/>
      <c r="D60" s="198"/>
      <c r="E60" s="198"/>
      <c r="F60" s="198"/>
      <c r="G60" s="199"/>
      <c r="H60" s="199"/>
      <c r="I60" s="200"/>
      <c r="J60" s="201"/>
      <c r="K60" s="201"/>
      <c r="L60" s="201"/>
      <c r="M60" s="201"/>
      <c r="N60" s="201"/>
      <c r="O60" s="201"/>
      <c r="P60" s="201"/>
      <c r="Q60" s="201"/>
      <c r="R60" s="201"/>
      <c r="S60" s="201"/>
      <c r="T60" s="201"/>
      <c r="U60" s="201"/>
      <c r="V60" s="201"/>
      <c r="W60" s="132"/>
      <c r="X60" s="132"/>
      <c r="Y60" s="132"/>
      <c r="Z60" s="132"/>
      <c r="AA60" s="132"/>
    </row>
    <row r="61" spans="1:27" s="126" customFormat="1" ht="75" x14ac:dyDescent="0.2">
      <c r="A61" s="258">
        <v>41</v>
      </c>
      <c r="B61" s="156" t="s">
        <v>805</v>
      </c>
      <c r="C61" s="186" t="s">
        <v>15</v>
      </c>
      <c r="D61" s="148">
        <v>9.9111999999999991</v>
      </c>
      <c r="E61" s="148"/>
      <c r="F61" s="150">
        <f>SUM(G61:T61)</f>
        <v>9.9112000000000009</v>
      </c>
      <c r="G61" s="157">
        <v>2.94</v>
      </c>
      <c r="H61" s="157"/>
      <c r="I61" s="157">
        <v>6.47</v>
      </c>
      <c r="J61" s="157"/>
      <c r="K61" s="157"/>
      <c r="L61" s="157"/>
      <c r="M61" s="157">
        <v>1.12E-2</v>
      </c>
      <c r="N61" s="157"/>
      <c r="O61" s="157"/>
      <c r="P61" s="157"/>
      <c r="Q61" s="157"/>
      <c r="R61" s="157"/>
      <c r="S61" s="157"/>
      <c r="T61" s="157">
        <v>0.49</v>
      </c>
      <c r="U61" s="152" t="s">
        <v>9</v>
      </c>
      <c r="V61" s="152" t="s">
        <v>915</v>
      </c>
      <c r="W61" s="132"/>
      <c r="X61" s="132"/>
      <c r="Y61" s="132"/>
      <c r="Z61" s="132" t="s">
        <v>79</v>
      </c>
      <c r="AA61" s="132" t="s">
        <v>888</v>
      </c>
    </row>
    <row r="62" spans="1:27" s="126" customFormat="1" x14ac:dyDescent="0.2">
      <c r="A62" s="141" t="s">
        <v>514</v>
      </c>
      <c r="B62" s="249" t="s">
        <v>808</v>
      </c>
      <c r="C62" s="142"/>
      <c r="D62" s="198"/>
      <c r="E62" s="198"/>
      <c r="F62" s="198"/>
      <c r="G62" s="199"/>
      <c r="H62" s="199"/>
      <c r="I62" s="200"/>
      <c r="J62" s="201"/>
      <c r="K62" s="201"/>
      <c r="L62" s="201"/>
      <c r="M62" s="201"/>
      <c r="N62" s="201"/>
      <c r="O62" s="201"/>
      <c r="P62" s="201"/>
      <c r="Q62" s="201"/>
      <c r="R62" s="201"/>
      <c r="S62" s="201"/>
      <c r="T62" s="201"/>
      <c r="U62" s="201"/>
      <c r="V62" s="201"/>
      <c r="W62" s="132"/>
      <c r="X62" s="132"/>
      <c r="Y62" s="132"/>
      <c r="Z62" s="132"/>
      <c r="AA62" s="132"/>
    </row>
    <row r="63" spans="1:27" s="126" customFormat="1" ht="60" x14ac:dyDescent="0.2">
      <c r="A63" s="258">
        <v>42</v>
      </c>
      <c r="B63" s="156" t="s">
        <v>806</v>
      </c>
      <c r="C63" s="186" t="s">
        <v>14</v>
      </c>
      <c r="D63" s="148">
        <v>0.93</v>
      </c>
      <c r="E63" s="148"/>
      <c r="F63" s="150">
        <f>SUM(G63:T63)</f>
        <v>0.93</v>
      </c>
      <c r="G63" s="157">
        <v>0.93</v>
      </c>
      <c r="H63" s="157"/>
      <c r="I63" s="157"/>
      <c r="J63" s="157"/>
      <c r="K63" s="157"/>
      <c r="L63" s="157"/>
      <c r="M63" s="157"/>
      <c r="N63" s="157"/>
      <c r="O63" s="157"/>
      <c r="P63" s="157"/>
      <c r="Q63" s="157"/>
      <c r="R63" s="157"/>
      <c r="S63" s="157"/>
      <c r="T63" s="157"/>
      <c r="U63" s="152" t="s">
        <v>637</v>
      </c>
      <c r="V63" s="152" t="s">
        <v>916</v>
      </c>
      <c r="W63" s="132"/>
      <c r="X63" s="132"/>
      <c r="Y63" s="132"/>
      <c r="Z63" s="132" t="s">
        <v>79</v>
      </c>
      <c r="AA63" s="132" t="s">
        <v>888</v>
      </c>
    </row>
    <row r="64" spans="1:27" s="304" customFormat="1" ht="30" x14ac:dyDescent="0.15">
      <c r="A64" s="258">
        <v>43</v>
      </c>
      <c r="B64" s="156" t="s">
        <v>807</v>
      </c>
      <c r="C64" s="186" t="s">
        <v>15</v>
      </c>
      <c r="D64" s="148">
        <v>0.17199999999999999</v>
      </c>
      <c r="E64" s="148"/>
      <c r="F64" s="150">
        <f>SUM(G64:T64)</f>
        <v>0.17199999999999999</v>
      </c>
      <c r="G64" s="157">
        <v>0.17199999999999999</v>
      </c>
      <c r="H64" s="157"/>
      <c r="I64" s="157"/>
      <c r="J64" s="157"/>
      <c r="K64" s="157"/>
      <c r="L64" s="157"/>
      <c r="M64" s="157"/>
      <c r="N64" s="157"/>
      <c r="O64" s="157"/>
      <c r="P64" s="157"/>
      <c r="Q64" s="157"/>
      <c r="R64" s="157"/>
      <c r="S64" s="157"/>
      <c r="T64" s="157"/>
      <c r="U64" s="152" t="s">
        <v>637</v>
      </c>
      <c r="V64" s="152" t="s">
        <v>847</v>
      </c>
      <c r="W64" s="132" t="s">
        <v>79</v>
      </c>
      <c r="X64" s="132"/>
      <c r="Y64" s="132"/>
      <c r="Z64" s="132"/>
      <c r="AA64" s="134" t="s">
        <v>47</v>
      </c>
    </row>
    <row r="65" spans="1:30" x14ac:dyDescent="0.25">
      <c r="A65" s="141" t="s">
        <v>153</v>
      </c>
      <c r="B65" s="247" t="s">
        <v>994</v>
      </c>
      <c r="C65" s="171"/>
      <c r="D65" s="143"/>
      <c r="E65" s="143"/>
      <c r="F65" s="143"/>
      <c r="G65" s="204"/>
      <c r="H65" s="204"/>
      <c r="I65" s="204"/>
      <c r="J65" s="204"/>
      <c r="K65" s="204"/>
      <c r="L65" s="204"/>
      <c r="M65" s="204"/>
      <c r="N65" s="204"/>
      <c r="O65" s="204"/>
      <c r="P65" s="204"/>
      <c r="Q65" s="204"/>
      <c r="R65" s="204"/>
      <c r="S65" s="204"/>
      <c r="T65" s="204"/>
      <c r="U65" s="205"/>
      <c r="V65" s="205"/>
      <c r="W65" s="132"/>
      <c r="X65" s="132"/>
      <c r="Y65" s="132"/>
      <c r="Z65" s="132"/>
      <c r="AA65" s="132"/>
      <c r="AD65" s="120"/>
    </row>
    <row r="66" spans="1:30" x14ac:dyDescent="0.25">
      <c r="A66" s="141" t="s">
        <v>484</v>
      </c>
      <c r="B66" s="249" t="s">
        <v>881</v>
      </c>
      <c r="C66" s="142"/>
      <c r="D66" s="143"/>
      <c r="E66" s="144"/>
      <c r="F66" s="143"/>
      <c r="G66" s="145"/>
      <c r="H66" s="145"/>
      <c r="I66" s="145"/>
      <c r="J66" s="145"/>
      <c r="K66" s="145"/>
      <c r="L66" s="145"/>
      <c r="M66" s="145"/>
      <c r="N66" s="145"/>
      <c r="O66" s="145"/>
      <c r="P66" s="145"/>
      <c r="Q66" s="145"/>
      <c r="R66" s="145"/>
      <c r="S66" s="145"/>
      <c r="T66" s="145"/>
      <c r="U66" s="146"/>
      <c r="V66" s="146"/>
      <c r="W66" s="132"/>
      <c r="X66" s="132"/>
      <c r="Y66" s="132"/>
      <c r="Z66" s="132"/>
      <c r="AA66" s="132"/>
      <c r="AD66" s="120"/>
    </row>
    <row r="67" spans="1:30" ht="30" x14ac:dyDescent="0.25">
      <c r="A67" s="258">
        <v>44</v>
      </c>
      <c r="B67" s="147" t="s">
        <v>862</v>
      </c>
      <c r="C67" s="186" t="s">
        <v>27</v>
      </c>
      <c r="D67" s="148">
        <v>5.0000000000000001E-3</v>
      </c>
      <c r="E67" s="149"/>
      <c r="F67" s="150">
        <f>SUM(G67:T67)</f>
        <v>5.0000000000000001E-3</v>
      </c>
      <c r="G67" s="151"/>
      <c r="H67" s="151">
        <v>5.0000000000000001E-3</v>
      </c>
      <c r="I67" s="151"/>
      <c r="J67" s="151"/>
      <c r="K67" s="151"/>
      <c r="L67" s="151"/>
      <c r="M67" s="151"/>
      <c r="N67" s="151"/>
      <c r="O67" s="151"/>
      <c r="P67" s="151"/>
      <c r="Q67" s="151"/>
      <c r="R67" s="151"/>
      <c r="S67" s="151"/>
      <c r="T67" s="151"/>
      <c r="U67" s="152" t="s">
        <v>637</v>
      </c>
      <c r="V67" s="152" t="s">
        <v>264</v>
      </c>
      <c r="W67" s="132"/>
      <c r="X67" s="132"/>
      <c r="Y67" s="132"/>
      <c r="Z67" s="132" t="s">
        <v>79</v>
      </c>
      <c r="AA67" s="132" t="s">
        <v>888</v>
      </c>
      <c r="AD67" s="120"/>
    </row>
    <row r="68" spans="1:30" ht="30" x14ac:dyDescent="0.25">
      <c r="A68" s="258">
        <v>45</v>
      </c>
      <c r="B68" s="147" t="s">
        <v>862</v>
      </c>
      <c r="C68" s="186" t="s">
        <v>27</v>
      </c>
      <c r="D68" s="148">
        <v>8.8400000000000006E-3</v>
      </c>
      <c r="E68" s="149"/>
      <c r="F68" s="150">
        <f>SUM(G68:T68)</f>
        <v>0.01</v>
      </c>
      <c r="G68" s="151"/>
      <c r="H68" s="151">
        <v>0.01</v>
      </c>
      <c r="I68" s="151"/>
      <c r="J68" s="151"/>
      <c r="K68" s="151"/>
      <c r="L68" s="151"/>
      <c r="M68" s="151"/>
      <c r="N68" s="151"/>
      <c r="O68" s="151"/>
      <c r="P68" s="151"/>
      <c r="Q68" s="151"/>
      <c r="R68" s="151"/>
      <c r="S68" s="151"/>
      <c r="T68" s="151"/>
      <c r="U68" s="152" t="s">
        <v>637</v>
      </c>
      <c r="V68" s="152" t="s">
        <v>265</v>
      </c>
      <c r="W68" s="132"/>
      <c r="X68" s="132"/>
      <c r="Y68" s="132"/>
      <c r="Z68" s="132" t="s">
        <v>79</v>
      </c>
      <c r="AA68" s="132" t="s">
        <v>888</v>
      </c>
      <c r="AD68" s="120"/>
    </row>
    <row r="69" spans="1:30" s="131" customFormat="1" x14ac:dyDescent="0.25">
      <c r="A69" s="299">
        <v>46</v>
      </c>
      <c r="B69" s="300" t="s">
        <v>862</v>
      </c>
      <c r="C69" s="313" t="s">
        <v>27</v>
      </c>
      <c r="D69" s="217">
        <v>0.01</v>
      </c>
      <c r="E69" s="218"/>
      <c r="F69" s="211">
        <f>SUM(G69:T69)</f>
        <v>0.01</v>
      </c>
      <c r="G69" s="219">
        <v>0.01</v>
      </c>
      <c r="H69" s="219"/>
      <c r="I69" s="301"/>
      <c r="J69" s="301"/>
      <c r="K69" s="301"/>
      <c r="L69" s="301"/>
      <c r="M69" s="301"/>
      <c r="N69" s="301"/>
      <c r="O69" s="301"/>
      <c r="P69" s="219"/>
      <c r="Q69" s="219"/>
      <c r="R69" s="219"/>
      <c r="S69" s="219"/>
      <c r="T69" s="219"/>
      <c r="U69" s="220" t="s">
        <v>637</v>
      </c>
      <c r="V69" s="220" t="s">
        <v>266</v>
      </c>
      <c r="W69" s="132" t="s">
        <v>79</v>
      </c>
      <c r="X69" s="214"/>
      <c r="Y69" s="214"/>
      <c r="Z69" s="214"/>
      <c r="AA69" s="134" t="s">
        <v>47</v>
      </c>
      <c r="AB69" s="120"/>
      <c r="AC69" s="120"/>
      <c r="AD69" s="120"/>
    </row>
    <row r="70" spans="1:30" ht="30" x14ac:dyDescent="0.25">
      <c r="A70" s="258">
        <v>47</v>
      </c>
      <c r="B70" s="147" t="s">
        <v>863</v>
      </c>
      <c r="C70" s="186" t="s">
        <v>27</v>
      </c>
      <c r="D70" s="148">
        <v>0.02</v>
      </c>
      <c r="E70" s="149"/>
      <c r="F70" s="150">
        <f>SUM(G70:T70)</f>
        <v>0.02</v>
      </c>
      <c r="G70" s="151">
        <v>0.02</v>
      </c>
      <c r="H70" s="151"/>
      <c r="I70" s="151"/>
      <c r="J70" s="151"/>
      <c r="K70" s="151"/>
      <c r="L70" s="151"/>
      <c r="M70" s="151"/>
      <c r="N70" s="151"/>
      <c r="O70" s="151"/>
      <c r="P70" s="151"/>
      <c r="Q70" s="151"/>
      <c r="R70" s="151"/>
      <c r="S70" s="151"/>
      <c r="T70" s="151"/>
      <c r="U70" s="152" t="s">
        <v>637</v>
      </c>
      <c r="V70" s="152" t="s">
        <v>253</v>
      </c>
      <c r="W70" s="132"/>
      <c r="X70" s="132"/>
      <c r="Y70" s="132"/>
      <c r="Z70" s="132" t="s">
        <v>79</v>
      </c>
      <c r="AA70" s="132" t="s">
        <v>888</v>
      </c>
      <c r="AD70" s="120"/>
    </row>
    <row r="71" spans="1:30" ht="30" x14ac:dyDescent="0.25">
      <c r="A71" s="258">
        <v>48</v>
      </c>
      <c r="B71" s="147" t="s">
        <v>864</v>
      </c>
      <c r="C71" s="186" t="s">
        <v>27</v>
      </c>
      <c r="D71" s="148">
        <v>0.02</v>
      </c>
      <c r="E71" s="149"/>
      <c r="F71" s="150">
        <v>0.02</v>
      </c>
      <c r="G71" s="151"/>
      <c r="H71" s="151">
        <v>0.02</v>
      </c>
      <c r="I71" s="153"/>
      <c r="J71" s="153"/>
      <c r="K71" s="153"/>
      <c r="L71" s="153"/>
      <c r="M71" s="153"/>
      <c r="N71" s="153"/>
      <c r="O71" s="153"/>
      <c r="P71" s="151"/>
      <c r="Q71" s="151"/>
      <c r="R71" s="151"/>
      <c r="S71" s="151"/>
      <c r="T71" s="151"/>
      <c r="U71" s="152" t="s">
        <v>637</v>
      </c>
      <c r="V71" s="152" t="s">
        <v>256</v>
      </c>
      <c r="W71" s="132"/>
      <c r="X71" s="132"/>
      <c r="Y71" s="132"/>
      <c r="Z71" s="132" t="s">
        <v>79</v>
      </c>
      <c r="AA71" s="132" t="s">
        <v>888</v>
      </c>
      <c r="AD71" s="120"/>
    </row>
    <row r="72" spans="1:30" ht="30" x14ac:dyDescent="0.25">
      <c r="A72" s="258">
        <v>49</v>
      </c>
      <c r="B72" s="147" t="s">
        <v>865</v>
      </c>
      <c r="C72" s="186" t="s">
        <v>27</v>
      </c>
      <c r="D72" s="148">
        <v>0.02</v>
      </c>
      <c r="E72" s="149"/>
      <c r="F72" s="150">
        <f>SUM(G72:T72)</f>
        <v>0.02</v>
      </c>
      <c r="G72" s="151"/>
      <c r="H72" s="151">
        <v>0.02</v>
      </c>
      <c r="I72" s="151"/>
      <c r="J72" s="151"/>
      <c r="K72" s="151"/>
      <c r="L72" s="151"/>
      <c r="M72" s="151"/>
      <c r="N72" s="151"/>
      <c r="O72" s="151"/>
      <c r="P72" s="151"/>
      <c r="Q72" s="151"/>
      <c r="R72" s="151"/>
      <c r="S72" s="151"/>
      <c r="T72" s="151"/>
      <c r="U72" s="152" t="s">
        <v>637</v>
      </c>
      <c r="V72" s="152" t="s">
        <v>258</v>
      </c>
      <c r="W72" s="132"/>
      <c r="X72" s="132"/>
      <c r="Y72" s="132"/>
      <c r="Z72" s="132" t="s">
        <v>79</v>
      </c>
      <c r="AA72" s="132" t="s">
        <v>888</v>
      </c>
      <c r="AD72" s="120"/>
    </row>
    <row r="73" spans="1:30" s="131" customFormat="1" x14ac:dyDescent="0.25">
      <c r="A73" s="299">
        <v>50</v>
      </c>
      <c r="B73" s="300" t="s">
        <v>862</v>
      </c>
      <c r="C73" s="313" t="s">
        <v>27</v>
      </c>
      <c r="D73" s="217">
        <v>0.02</v>
      </c>
      <c r="E73" s="218"/>
      <c r="F73" s="211">
        <f>SUM(G73:T73)</f>
        <v>0.02</v>
      </c>
      <c r="G73" s="219"/>
      <c r="H73" s="219">
        <v>0.02</v>
      </c>
      <c r="I73" s="219"/>
      <c r="J73" s="219"/>
      <c r="K73" s="219"/>
      <c r="L73" s="219"/>
      <c r="M73" s="219"/>
      <c r="N73" s="219"/>
      <c r="O73" s="219"/>
      <c r="P73" s="219"/>
      <c r="Q73" s="219"/>
      <c r="R73" s="219"/>
      <c r="S73" s="219"/>
      <c r="T73" s="219"/>
      <c r="U73" s="220" t="s">
        <v>637</v>
      </c>
      <c r="V73" s="220" t="s">
        <v>262</v>
      </c>
      <c r="W73" s="132" t="s">
        <v>79</v>
      </c>
      <c r="X73" s="214"/>
      <c r="Y73" s="214"/>
      <c r="Z73" s="214"/>
      <c r="AA73" s="134" t="s">
        <v>47</v>
      </c>
      <c r="AB73" s="120"/>
      <c r="AC73" s="120"/>
      <c r="AD73" s="120"/>
    </row>
    <row r="74" spans="1:30" s="131" customFormat="1" x14ac:dyDescent="0.25">
      <c r="A74" s="299">
        <v>51</v>
      </c>
      <c r="B74" s="300" t="s">
        <v>862</v>
      </c>
      <c r="C74" s="313" t="s">
        <v>27</v>
      </c>
      <c r="D74" s="217">
        <v>0.02</v>
      </c>
      <c r="E74" s="218"/>
      <c r="F74" s="211">
        <f>SUM(G74:T74)</f>
        <v>0.02</v>
      </c>
      <c r="G74" s="219">
        <v>0.02</v>
      </c>
      <c r="H74" s="219"/>
      <c r="I74" s="219"/>
      <c r="J74" s="219"/>
      <c r="K74" s="219"/>
      <c r="L74" s="219"/>
      <c r="M74" s="219"/>
      <c r="N74" s="219"/>
      <c r="O74" s="219"/>
      <c r="P74" s="219"/>
      <c r="Q74" s="219"/>
      <c r="R74" s="219"/>
      <c r="S74" s="219"/>
      <c r="T74" s="219"/>
      <c r="U74" s="220" t="s">
        <v>637</v>
      </c>
      <c r="V74" s="220" t="s">
        <v>263</v>
      </c>
      <c r="W74" s="132" t="s">
        <v>79</v>
      </c>
      <c r="X74" s="214"/>
      <c r="Y74" s="214"/>
      <c r="Z74" s="214"/>
      <c r="AA74" s="134" t="s">
        <v>47</v>
      </c>
      <c r="AB74" s="120"/>
      <c r="AC74" s="120"/>
      <c r="AD74" s="120"/>
    </row>
    <row r="75" spans="1:30" ht="30" x14ac:dyDescent="0.25">
      <c r="A75" s="258">
        <v>52</v>
      </c>
      <c r="B75" s="154" t="s">
        <v>574</v>
      </c>
      <c r="C75" s="186" t="s">
        <v>27</v>
      </c>
      <c r="D75" s="148">
        <v>0.02</v>
      </c>
      <c r="E75" s="148"/>
      <c r="F75" s="148">
        <v>0.02</v>
      </c>
      <c r="G75" s="132">
        <v>0.02</v>
      </c>
      <c r="H75" s="154"/>
      <c r="I75" s="154"/>
      <c r="J75" s="154"/>
      <c r="K75" s="154"/>
      <c r="L75" s="154"/>
      <c r="M75" s="154"/>
      <c r="N75" s="154"/>
      <c r="O75" s="154"/>
      <c r="P75" s="154"/>
      <c r="Q75" s="154"/>
      <c r="R75" s="154"/>
      <c r="S75" s="154"/>
      <c r="T75" s="154"/>
      <c r="U75" s="132" t="s">
        <v>637</v>
      </c>
      <c r="V75" s="155"/>
      <c r="W75" s="132" t="s">
        <v>79</v>
      </c>
      <c r="X75" s="132"/>
      <c r="Y75" s="132"/>
      <c r="Z75" s="132"/>
      <c r="AA75" s="134" t="s">
        <v>47</v>
      </c>
      <c r="AD75" s="120"/>
    </row>
    <row r="76" spans="1:30" ht="45" x14ac:dyDescent="0.25">
      <c r="A76" s="258">
        <v>53</v>
      </c>
      <c r="B76" s="154" t="s">
        <v>573</v>
      </c>
      <c r="C76" s="186" t="s">
        <v>27</v>
      </c>
      <c r="D76" s="148">
        <f>E76+F76</f>
        <v>0.25</v>
      </c>
      <c r="E76" s="148"/>
      <c r="F76" s="148">
        <f t="shared" ref="F76:F97" si="0">SUM(G76:T76)</f>
        <v>0.25</v>
      </c>
      <c r="G76" s="132">
        <v>0.13</v>
      </c>
      <c r="H76" s="154">
        <v>0.09</v>
      </c>
      <c r="I76" s="154">
        <v>0.01</v>
      </c>
      <c r="J76" s="154"/>
      <c r="K76" s="154"/>
      <c r="L76" s="154">
        <v>0.02</v>
      </c>
      <c r="M76" s="154"/>
      <c r="N76" s="154"/>
      <c r="O76" s="154"/>
      <c r="P76" s="154"/>
      <c r="Q76" s="154"/>
      <c r="R76" s="154"/>
      <c r="S76" s="154"/>
      <c r="T76" s="154"/>
      <c r="U76" s="132" t="s">
        <v>637</v>
      </c>
      <c r="V76" s="155"/>
      <c r="W76" s="132"/>
      <c r="X76" s="132" t="s">
        <v>79</v>
      </c>
      <c r="Y76" s="132"/>
      <c r="Z76" s="132" t="s">
        <v>79</v>
      </c>
      <c r="AA76" s="349" t="s">
        <v>1042</v>
      </c>
      <c r="AB76" s="120" t="s">
        <v>893</v>
      </c>
      <c r="AC76" s="120">
        <v>45</v>
      </c>
      <c r="AD76" s="120"/>
    </row>
    <row r="77" spans="1:30" ht="38.25" x14ac:dyDescent="0.25">
      <c r="A77" s="258">
        <v>54</v>
      </c>
      <c r="B77" s="154" t="s">
        <v>575</v>
      </c>
      <c r="C77" s="186" t="s">
        <v>27</v>
      </c>
      <c r="D77" s="148">
        <f>E77+F77</f>
        <v>0.7599999999999999</v>
      </c>
      <c r="E77" s="148"/>
      <c r="F77" s="148">
        <f t="shared" si="0"/>
        <v>0.7599999999999999</v>
      </c>
      <c r="G77" s="132">
        <v>0.28999999999999998</v>
      </c>
      <c r="H77" s="154">
        <v>0.37</v>
      </c>
      <c r="I77" s="154">
        <v>0.1</v>
      </c>
      <c r="J77" s="154"/>
      <c r="K77" s="154"/>
      <c r="L77" s="154"/>
      <c r="M77" s="154"/>
      <c r="N77" s="154"/>
      <c r="O77" s="154"/>
      <c r="P77" s="154"/>
      <c r="Q77" s="154"/>
      <c r="R77" s="154"/>
      <c r="S77" s="154"/>
      <c r="T77" s="154"/>
      <c r="U77" s="132" t="s">
        <v>637</v>
      </c>
      <c r="V77" s="155"/>
      <c r="W77" s="132"/>
      <c r="X77" s="132" t="s">
        <v>79</v>
      </c>
      <c r="Y77" s="132"/>
      <c r="Z77" s="132" t="s">
        <v>79</v>
      </c>
      <c r="AA77" s="349" t="s">
        <v>1042</v>
      </c>
      <c r="AB77" s="120" t="s">
        <v>894</v>
      </c>
      <c r="AC77" s="120">
        <v>46</v>
      </c>
      <c r="AD77" s="120"/>
    </row>
    <row r="78" spans="1:30" x14ac:dyDescent="0.25">
      <c r="A78" s="258">
        <v>55</v>
      </c>
      <c r="B78" s="156" t="s">
        <v>26</v>
      </c>
      <c r="C78" s="186" t="s">
        <v>27</v>
      </c>
      <c r="D78" s="148">
        <f>E78+F78</f>
        <v>0.9</v>
      </c>
      <c r="E78" s="148"/>
      <c r="F78" s="150">
        <f t="shared" si="0"/>
        <v>0.9</v>
      </c>
      <c r="G78" s="157">
        <v>0.6</v>
      </c>
      <c r="H78" s="157">
        <v>0.2</v>
      </c>
      <c r="I78" s="157">
        <v>0.1</v>
      </c>
      <c r="J78" s="157"/>
      <c r="K78" s="157"/>
      <c r="L78" s="157"/>
      <c r="M78" s="157"/>
      <c r="N78" s="157"/>
      <c r="O78" s="157"/>
      <c r="P78" s="157"/>
      <c r="Q78" s="157"/>
      <c r="R78" s="157"/>
      <c r="S78" s="157"/>
      <c r="T78" s="157"/>
      <c r="U78" s="152" t="s">
        <v>637</v>
      </c>
      <c r="V78" s="152"/>
      <c r="W78" s="132" t="s">
        <v>79</v>
      </c>
      <c r="X78" s="132"/>
      <c r="Y78" s="132"/>
      <c r="Z78" s="132"/>
      <c r="AA78" s="134" t="s">
        <v>47</v>
      </c>
      <c r="AD78" s="120"/>
    </row>
    <row r="79" spans="1:30" ht="38.25" x14ac:dyDescent="0.25">
      <c r="A79" s="258">
        <v>56</v>
      </c>
      <c r="B79" s="154" t="s">
        <v>486</v>
      </c>
      <c r="C79" s="186" t="s">
        <v>25</v>
      </c>
      <c r="D79" s="148">
        <f t="shared" ref="D79:D92" si="1">F79</f>
        <v>0.1</v>
      </c>
      <c r="E79" s="149"/>
      <c r="F79" s="150">
        <f t="shared" si="0"/>
        <v>0.1</v>
      </c>
      <c r="G79" s="165">
        <v>0.02</v>
      </c>
      <c r="H79" s="165">
        <v>0.04</v>
      </c>
      <c r="I79" s="165"/>
      <c r="J79" s="165"/>
      <c r="K79" s="165">
        <v>0.04</v>
      </c>
      <c r="L79" s="165"/>
      <c r="M79" s="165"/>
      <c r="N79" s="165"/>
      <c r="O79" s="165"/>
      <c r="P79" s="165"/>
      <c r="Q79" s="165"/>
      <c r="R79" s="165"/>
      <c r="S79" s="165"/>
      <c r="T79" s="165"/>
      <c r="U79" s="132" t="s">
        <v>10</v>
      </c>
      <c r="V79" s="132" t="s">
        <v>688</v>
      </c>
      <c r="W79" s="132"/>
      <c r="X79" s="132" t="s">
        <v>892</v>
      </c>
      <c r="Y79" s="132"/>
      <c r="Z79" s="132" t="s">
        <v>892</v>
      </c>
      <c r="AA79" s="349" t="s">
        <v>1042</v>
      </c>
      <c r="AB79" s="120" t="s">
        <v>895</v>
      </c>
      <c r="AC79" s="120">
        <v>48</v>
      </c>
      <c r="AD79" s="120"/>
    </row>
    <row r="80" spans="1:30" ht="45" x14ac:dyDescent="0.25">
      <c r="A80" s="258">
        <v>57</v>
      </c>
      <c r="B80" s="154" t="s">
        <v>486</v>
      </c>
      <c r="C80" s="186" t="s">
        <v>25</v>
      </c>
      <c r="D80" s="164">
        <f t="shared" si="1"/>
        <v>0.12</v>
      </c>
      <c r="E80" s="150"/>
      <c r="F80" s="150">
        <f t="shared" si="0"/>
        <v>0.12</v>
      </c>
      <c r="G80" s="165"/>
      <c r="H80" s="165">
        <v>0.12</v>
      </c>
      <c r="I80" s="165">
        <v>0</v>
      </c>
      <c r="J80" s="165"/>
      <c r="K80" s="165"/>
      <c r="L80" s="165"/>
      <c r="M80" s="165"/>
      <c r="N80" s="165"/>
      <c r="O80" s="165"/>
      <c r="P80" s="165"/>
      <c r="Q80" s="165"/>
      <c r="R80" s="165"/>
      <c r="S80" s="165"/>
      <c r="T80" s="165"/>
      <c r="U80" s="132" t="s">
        <v>11</v>
      </c>
      <c r="V80" s="132" t="s">
        <v>550</v>
      </c>
      <c r="W80" s="132"/>
      <c r="X80" s="132"/>
      <c r="Y80" s="132"/>
      <c r="Z80" s="132" t="s">
        <v>79</v>
      </c>
      <c r="AA80" s="132" t="s">
        <v>888</v>
      </c>
      <c r="AD80" s="120"/>
    </row>
    <row r="81" spans="1:30" ht="75" x14ac:dyDescent="0.25">
      <c r="A81" s="258">
        <v>58</v>
      </c>
      <c r="B81" s="154" t="s">
        <v>486</v>
      </c>
      <c r="C81" s="186" t="s">
        <v>25</v>
      </c>
      <c r="D81" s="164">
        <f t="shared" si="1"/>
        <v>0.14000000000000001</v>
      </c>
      <c r="E81" s="150"/>
      <c r="F81" s="150">
        <f t="shared" si="0"/>
        <v>0.14000000000000001</v>
      </c>
      <c r="G81" s="187">
        <v>0.14000000000000001</v>
      </c>
      <c r="H81" s="187"/>
      <c r="I81" s="187"/>
      <c r="J81" s="187"/>
      <c r="K81" s="187"/>
      <c r="L81" s="187"/>
      <c r="M81" s="187"/>
      <c r="N81" s="187"/>
      <c r="O81" s="187"/>
      <c r="P81" s="187"/>
      <c r="Q81" s="187"/>
      <c r="R81" s="187"/>
      <c r="S81" s="187"/>
      <c r="T81" s="187"/>
      <c r="U81" s="152" t="s">
        <v>8</v>
      </c>
      <c r="V81" s="152" t="s">
        <v>1011</v>
      </c>
      <c r="W81" s="132" t="s">
        <v>79</v>
      </c>
      <c r="X81" s="132"/>
      <c r="Y81" s="132"/>
      <c r="Z81" s="132"/>
      <c r="AA81" s="134" t="s">
        <v>47</v>
      </c>
      <c r="AC81" s="120">
        <v>50</v>
      </c>
      <c r="AD81" s="120"/>
    </row>
    <row r="82" spans="1:30" ht="30" x14ac:dyDescent="0.25">
      <c r="A82" s="258">
        <v>59</v>
      </c>
      <c r="B82" s="154" t="s">
        <v>517</v>
      </c>
      <c r="C82" s="186" t="s">
        <v>25</v>
      </c>
      <c r="D82" s="164">
        <f t="shared" si="1"/>
        <v>0.42000000000000004</v>
      </c>
      <c r="E82" s="150"/>
      <c r="F82" s="150">
        <f t="shared" si="0"/>
        <v>0.42000000000000004</v>
      </c>
      <c r="G82" s="303">
        <v>0.15</v>
      </c>
      <c r="H82" s="303">
        <v>0.17</v>
      </c>
      <c r="I82" s="303">
        <v>0.1</v>
      </c>
      <c r="J82" s="303"/>
      <c r="K82" s="303"/>
      <c r="L82" s="303"/>
      <c r="M82" s="303"/>
      <c r="N82" s="303"/>
      <c r="O82" s="303"/>
      <c r="P82" s="303"/>
      <c r="Q82" s="303"/>
      <c r="R82" s="303"/>
      <c r="S82" s="303"/>
      <c r="T82" s="303"/>
      <c r="U82" s="152" t="s">
        <v>8</v>
      </c>
      <c r="V82" s="132"/>
      <c r="W82" s="132" t="s">
        <v>79</v>
      </c>
      <c r="X82" s="132"/>
      <c r="Y82" s="132"/>
      <c r="Z82" s="132"/>
      <c r="AA82" s="134" t="s">
        <v>47</v>
      </c>
      <c r="AD82" s="120"/>
    </row>
    <row r="83" spans="1:30" ht="45" x14ac:dyDescent="0.25">
      <c r="A83" s="258">
        <v>60</v>
      </c>
      <c r="B83" s="154" t="s">
        <v>486</v>
      </c>
      <c r="C83" s="186" t="s">
        <v>25</v>
      </c>
      <c r="D83" s="164">
        <f t="shared" si="1"/>
        <v>0.16999999999999998</v>
      </c>
      <c r="E83" s="150"/>
      <c r="F83" s="150">
        <f t="shared" si="0"/>
        <v>0.16999999999999998</v>
      </c>
      <c r="G83" s="166">
        <v>0.08</v>
      </c>
      <c r="H83" s="157">
        <v>0.09</v>
      </c>
      <c r="I83" s="166"/>
      <c r="J83" s="166"/>
      <c r="K83" s="166"/>
      <c r="L83" s="166"/>
      <c r="M83" s="166"/>
      <c r="N83" s="166"/>
      <c r="O83" s="166"/>
      <c r="P83" s="166"/>
      <c r="Q83" s="166"/>
      <c r="R83" s="166"/>
      <c r="S83" s="166"/>
      <c r="T83" s="166"/>
      <c r="U83" s="132" t="s">
        <v>12</v>
      </c>
      <c r="V83" s="132" t="s">
        <v>542</v>
      </c>
      <c r="W83" s="132"/>
      <c r="X83" s="132"/>
      <c r="Y83" s="132"/>
      <c r="Z83" s="132" t="s">
        <v>79</v>
      </c>
      <c r="AA83" s="132" t="s">
        <v>888</v>
      </c>
      <c r="AD83" s="120"/>
    </row>
    <row r="84" spans="1:30" ht="30" x14ac:dyDescent="0.25">
      <c r="A84" s="258">
        <v>61</v>
      </c>
      <c r="B84" s="154" t="s">
        <v>486</v>
      </c>
      <c r="C84" s="186" t="s">
        <v>25</v>
      </c>
      <c r="D84" s="164">
        <f t="shared" si="1"/>
        <v>0.19</v>
      </c>
      <c r="E84" s="150"/>
      <c r="F84" s="150">
        <f t="shared" si="0"/>
        <v>0.19</v>
      </c>
      <c r="G84" s="165">
        <v>0.01</v>
      </c>
      <c r="H84" s="165"/>
      <c r="I84" s="165">
        <v>0.18</v>
      </c>
      <c r="J84" s="165"/>
      <c r="K84" s="165"/>
      <c r="L84" s="165"/>
      <c r="M84" s="165"/>
      <c r="N84" s="165"/>
      <c r="O84" s="165"/>
      <c r="P84" s="165"/>
      <c r="Q84" s="165"/>
      <c r="R84" s="165"/>
      <c r="S84" s="165"/>
      <c r="T84" s="165"/>
      <c r="U84" s="152" t="s">
        <v>9</v>
      </c>
      <c r="V84" s="132" t="s">
        <v>533</v>
      </c>
      <c r="W84" s="132"/>
      <c r="X84" s="132"/>
      <c r="Y84" s="132"/>
      <c r="Z84" s="132" t="s">
        <v>79</v>
      </c>
      <c r="AA84" s="132" t="s">
        <v>888</v>
      </c>
      <c r="AD84" s="120"/>
    </row>
    <row r="85" spans="1:30" ht="30" x14ac:dyDescent="0.25">
      <c r="A85" s="258">
        <v>62</v>
      </c>
      <c r="B85" s="154" t="s">
        <v>517</v>
      </c>
      <c r="C85" s="186" t="s">
        <v>25</v>
      </c>
      <c r="D85" s="164">
        <f t="shared" si="1"/>
        <v>0.17</v>
      </c>
      <c r="E85" s="150"/>
      <c r="F85" s="150">
        <f t="shared" si="0"/>
        <v>0.17</v>
      </c>
      <c r="G85" s="157">
        <v>0.05</v>
      </c>
      <c r="H85" s="157">
        <v>7.0000000000000007E-2</v>
      </c>
      <c r="I85" s="157">
        <v>0.05</v>
      </c>
      <c r="J85" s="157"/>
      <c r="K85" s="157"/>
      <c r="L85" s="157"/>
      <c r="M85" s="157"/>
      <c r="N85" s="157"/>
      <c r="O85" s="157"/>
      <c r="P85" s="157"/>
      <c r="Q85" s="157"/>
      <c r="R85" s="157"/>
      <c r="S85" s="157"/>
      <c r="T85" s="157"/>
      <c r="U85" s="162" t="s">
        <v>5</v>
      </c>
      <c r="V85" s="132"/>
      <c r="W85" s="132"/>
      <c r="X85" s="132" t="s">
        <v>79</v>
      </c>
      <c r="Y85" s="132"/>
      <c r="Z85" s="132" t="s">
        <v>79</v>
      </c>
      <c r="AA85" s="349" t="s">
        <v>1042</v>
      </c>
      <c r="AD85" s="120"/>
    </row>
    <row r="86" spans="1:30" ht="51" x14ac:dyDescent="0.25">
      <c r="A86" s="258">
        <v>63</v>
      </c>
      <c r="B86" s="154" t="s">
        <v>517</v>
      </c>
      <c r="C86" s="186" t="s">
        <v>25</v>
      </c>
      <c r="D86" s="164">
        <f t="shared" si="1"/>
        <v>0.16</v>
      </c>
      <c r="E86" s="150"/>
      <c r="F86" s="150">
        <f t="shared" si="0"/>
        <v>0.16</v>
      </c>
      <c r="G86" s="157">
        <v>0.1</v>
      </c>
      <c r="H86" s="157">
        <v>0.01</v>
      </c>
      <c r="I86" s="157">
        <v>0.05</v>
      </c>
      <c r="J86" s="157"/>
      <c r="K86" s="157"/>
      <c r="L86" s="157"/>
      <c r="M86" s="157"/>
      <c r="N86" s="157"/>
      <c r="O86" s="157"/>
      <c r="P86" s="157"/>
      <c r="Q86" s="157"/>
      <c r="R86" s="157"/>
      <c r="S86" s="157"/>
      <c r="T86" s="157"/>
      <c r="U86" s="132" t="s">
        <v>12</v>
      </c>
      <c r="V86" s="132" t="s">
        <v>518</v>
      </c>
      <c r="W86" s="132" t="s">
        <v>79</v>
      </c>
      <c r="X86" s="132"/>
      <c r="Y86" s="132"/>
      <c r="Z86" s="132"/>
      <c r="AA86" s="134" t="s">
        <v>47</v>
      </c>
      <c r="AB86" s="120" t="s">
        <v>897</v>
      </c>
      <c r="AC86" s="120">
        <v>55</v>
      </c>
      <c r="AD86" s="120"/>
    </row>
    <row r="87" spans="1:30" ht="30" x14ac:dyDescent="0.25">
      <c r="A87" s="258">
        <v>64</v>
      </c>
      <c r="B87" s="154" t="s">
        <v>486</v>
      </c>
      <c r="C87" s="186" t="s">
        <v>25</v>
      </c>
      <c r="D87" s="148">
        <f t="shared" si="1"/>
        <v>0.27</v>
      </c>
      <c r="E87" s="149"/>
      <c r="F87" s="150">
        <f t="shared" si="0"/>
        <v>0.27</v>
      </c>
      <c r="G87" s="151"/>
      <c r="H87" s="151">
        <v>0.27</v>
      </c>
      <c r="I87" s="151"/>
      <c r="J87" s="151"/>
      <c r="K87" s="151"/>
      <c r="L87" s="151"/>
      <c r="M87" s="151"/>
      <c r="N87" s="151"/>
      <c r="O87" s="151"/>
      <c r="P87" s="151"/>
      <c r="Q87" s="151"/>
      <c r="R87" s="151"/>
      <c r="S87" s="151"/>
      <c r="T87" s="151"/>
      <c r="U87" s="132" t="s">
        <v>7</v>
      </c>
      <c r="V87" s="152" t="s">
        <v>685</v>
      </c>
      <c r="W87" s="132"/>
      <c r="X87" s="132"/>
      <c r="Y87" s="132"/>
      <c r="Z87" s="132" t="s">
        <v>79</v>
      </c>
      <c r="AA87" s="132" t="s">
        <v>888</v>
      </c>
      <c r="AD87" s="120"/>
    </row>
    <row r="88" spans="1:30" ht="51" x14ac:dyDescent="0.25">
      <c r="A88" s="258">
        <v>65</v>
      </c>
      <c r="B88" s="154" t="s">
        <v>517</v>
      </c>
      <c r="C88" s="186" t="s">
        <v>25</v>
      </c>
      <c r="D88" s="164">
        <f t="shared" si="1"/>
        <v>0.2</v>
      </c>
      <c r="E88" s="150"/>
      <c r="F88" s="150">
        <f t="shared" si="0"/>
        <v>0.2</v>
      </c>
      <c r="G88" s="166">
        <v>0.05</v>
      </c>
      <c r="H88" s="166">
        <v>0.09</v>
      </c>
      <c r="I88" s="166">
        <v>0.06</v>
      </c>
      <c r="J88" s="166"/>
      <c r="K88" s="166"/>
      <c r="L88" s="166"/>
      <c r="M88" s="166"/>
      <c r="N88" s="166"/>
      <c r="O88" s="166"/>
      <c r="P88" s="166"/>
      <c r="Q88" s="166"/>
      <c r="R88" s="166"/>
      <c r="S88" s="166"/>
      <c r="T88" s="166"/>
      <c r="U88" s="132" t="s">
        <v>11</v>
      </c>
      <c r="V88" s="132"/>
      <c r="W88" s="132"/>
      <c r="X88" s="132" t="s">
        <v>892</v>
      </c>
      <c r="Y88" s="132"/>
      <c r="Z88" s="132" t="s">
        <v>892</v>
      </c>
      <c r="AA88" s="349" t="s">
        <v>1042</v>
      </c>
      <c r="AB88" s="120" t="s">
        <v>898</v>
      </c>
      <c r="AC88" s="120">
        <v>57</v>
      </c>
      <c r="AD88" s="120"/>
    </row>
    <row r="89" spans="1:30" ht="30" x14ac:dyDescent="0.25">
      <c r="A89" s="258">
        <v>66</v>
      </c>
      <c r="B89" s="154" t="s">
        <v>517</v>
      </c>
      <c r="C89" s="186" t="s">
        <v>25</v>
      </c>
      <c r="D89" s="164">
        <f t="shared" si="1"/>
        <v>0.35</v>
      </c>
      <c r="E89" s="150"/>
      <c r="F89" s="150">
        <f t="shared" si="0"/>
        <v>0.35</v>
      </c>
      <c r="G89" s="165">
        <v>0.1</v>
      </c>
      <c r="H89" s="165">
        <v>0.15</v>
      </c>
      <c r="I89" s="165">
        <v>0.1</v>
      </c>
      <c r="J89" s="165"/>
      <c r="K89" s="165"/>
      <c r="L89" s="165"/>
      <c r="M89" s="165"/>
      <c r="N89" s="165"/>
      <c r="O89" s="165"/>
      <c r="P89" s="165"/>
      <c r="Q89" s="165"/>
      <c r="R89" s="165"/>
      <c r="S89" s="165"/>
      <c r="T89" s="165"/>
      <c r="U89" s="152" t="s">
        <v>9</v>
      </c>
      <c r="V89" s="132" t="s">
        <v>518</v>
      </c>
      <c r="W89" s="132" t="s">
        <v>79</v>
      </c>
      <c r="X89" s="132"/>
      <c r="Y89" s="132"/>
      <c r="Z89" s="132"/>
      <c r="AA89" s="134" t="s">
        <v>47</v>
      </c>
      <c r="AD89" s="120"/>
    </row>
    <row r="90" spans="1:30" ht="60" x14ac:dyDescent="0.25">
      <c r="A90" s="258">
        <v>67</v>
      </c>
      <c r="B90" s="154" t="s">
        <v>486</v>
      </c>
      <c r="C90" s="186" t="s">
        <v>25</v>
      </c>
      <c r="D90" s="148">
        <f t="shared" si="1"/>
        <v>0.41000000000000003</v>
      </c>
      <c r="E90" s="149"/>
      <c r="F90" s="150">
        <f t="shared" si="0"/>
        <v>0.41000000000000003</v>
      </c>
      <c r="G90" s="151">
        <v>0.03</v>
      </c>
      <c r="H90" s="151">
        <v>0.36</v>
      </c>
      <c r="I90" s="151">
        <v>0.02</v>
      </c>
      <c r="J90" s="151"/>
      <c r="K90" s="151"/>
      <c r="L90" s="151"/>
      <c r="M90" s="151"/>
      <c r="N90" s="151"/>
      <c r="O90" s="151"/>
      <c r="P90" s="151"/>
      <c r="Q90" s="151"/>
      <c r="R90" s="151"/>
      <c r="S90" s="151"/>
      <c r="T90" s="151"/>
      <c r="U90" s="132" t="s">
        <v>13</v>
      </c>
      <c r="V90" s="152" t="s">
        <v>686</v>
      </c>
      <c r="W90" s="132"/>
      <c r="X90" s="132"/>
      <c r="Y90" s="132"/>
      <c r="Z90" s="132" t="s">
        <v>79</v>
      </c>
      <c r="AA90" s="132" t="s">
        <v>888</v>
      </c>
      <c r="AD90" s="120"/>
    </row>
    <row r="91" spans="1:30" ht="30" x14ac:dyDescent="0.25">
      <c r="A91" s="258">
        <v>68</v>
      </c>
      <c r="B91" s="154" t="s">
        <v>488</v>
      </c>
      <c r="C91" s="186" t="s">
        <v>25</v>
      </c>
      <c r="D91" s="148">
        <f t="shared" si="1"/>
        <v>0.49</v>
      </c>
      <c r="E91" s="149"/>
      <c r="F91" s="150">
        <f t="shared" si="0"/>
        <v>0.49</v>
      </c>
      <c r="G91" s="151">
        <v>0.2</v>
      </c>
      <c r="H91" s="151">
        <v>0.19</v>
      </c>
      <c r="I91" s="151">
        <v>0.1</v>
      </c>
      <c r="J91" s="151"/>
      <c r="K91" s="151"/>
      <c r="L91" s="151"/>
      <c r="M91" s="151"/>
      <c r="N91" s="151"/>
      <c r="O91" s="151"/>
      <c r="P91" s="151"/>
      <c r="Q91" s="151"/>
      <c r="R91" s="151"/>
      <c r="S91" s="151"/>
      <c r="T91" s="151"/>
      <c r="U91" s="132" t="s">
        <v>7</v>
      </c>
      <c r="V91" s="152" t="s">
        <v>489</v>
      </c>
      <c r="W91" s="132" t="s">
        <v>79</v>
      </c>
      <c r="X91" s="132"/>
      <c r="Y91" s="132"/>
      <c r="Z91" s="132"/>
      <c r="AA91" s="134" t="s">
        <v>47</v>
      </c>
      <c r="AD91" s="120"/>
    </row>
    <row r="92" spans="1:30" ht="30" x14ac:dyDescent="0.25">
      <c r="A92" s="258">
        <v>69</v>
      </c>
      <c r="B92" s="154" t="s">
        <v>517</v>
      </c>
      <c r="C92" s="186" t="s">
        <v>25</v>
      </c>
      <c r="D92" s="148">
        <f t="shared" si="1"/>
        <v>0.52</v>
      </c>
      <c r="E92" s="149"/>
      <c r="F92" s="150">
        <f t="shared" si="0"/>
        <v>0.52</v>
      </c>
      <c r="G92" s="165">
        <v>0.12</v>
      </c>
      <c r="H92" s="165">
        <v>0.3</v>
      </c>
      <c r="I92" s="165">
        <v>0.1</v>
      </c>
      <c r="J92" s="165"/>
      <c r="K92" s="165"/>
      <c r="L92" s="165"/>
      <c r="M92" s="165"/>
      <c r="N92" s="165"/>
      <c r="O92" s="165"/>
      <c r="P92" s="165"/>
      <c r="Q92" s="165"/>
      <c r="R92" s="165"/>
      <c r="S92" s="165"/>
      <c r="T92" s="165"/>
      <c r="U92" s="132" t="s">
        <v>10</v>
      </c>
      <c r="V92" s="132" t="s">
        <v>518</v>
      </c>
      <c r="W92" s="132" t="s">
        <v>79</v>
      </c>
      <c r="X92" s="132"/>
      <c r="Y92" s="132"/>
      <c r="Z92" s="132"/>
      <c r="AA92" s="134" t="s">
        <v>47</v>
      </c>
      <c r="AD92" s="120"/>
    </row>
    <row r="93" spans="1:30" ht="30" x14ac:dyDescent="0.25">
      <c r="A93" s="258">
        <v>70</v>
      </c>
      <c r="B93" s="154" t="s">
        <v>572</v>
      </c>
      <c r="C93" s="186" t="s">
        <v>25</v>
      </c>
      <c r="D93" s="148">
        <v>0.66</v>
      </c>
      <c r="E93" s="148"/>
      <c r="F93" s="148">
        <f t="shared" si="0"/>
        <v>0.66</v>
      </c>
      <c r="G93" s="132"/>
      <c r="H93" s="154">
        <v>0.66</v>
      </c>
      <c r="I93" s="154"/>
      <c r="J93" s="154"/>
      <c r="K93" s="154"/>
      <c r="L93" s="154"/>
      <c r="M93" s="154"/>
      <c r="N93" s="154"/>
      <c r="O93" s="154"/>
      <c r="P93" s="154"/>
      <c r="Q93" s="154"/>
      <c r="R93" s="154"/>
      <c r="S93" s="154"/>
      <c r="T93" s="154"/>
      <c r="U93" s="132" t="s">
        <v>13</v>
      </c>
      <c r="V93" s="140"/>
      <c r="W93" s="132" t="s">
        <v>79</v>
      </c>
      <c r="X93" s="132"/>
      <c r="Y93" s="132"/>
      <c r="Z93" s="132"/>
      <c r="AA93" s="134" t="s">
        <v>47</v>
      </c>
      <c r="AD93" s="120"/>
    </row>
    <row r="94" spans="1:30" ht="63.75" x14ac:dyDescent="0.25">
      <c r="A94" s="258">
        <v>71</v>
      </c>
      <c r="B94" s="154" t="s">
        <v>488</v>
      </c>
      <c r="C94" s="186" t="s">
        <v>25</v>
      </c>
      <c r="D94" s="148">
        <f>F94</f>
        <v>0.79999999999999993</v>
      </c>
      <c r="E94" s="149"/>
      <c r="F94" s="150">
        <f t="shared" si="0"/>
        <v>0.79999999999999993</v>
      </c>
      <c r="G94" s="151">
        <v>0.2</v>
      </c>
      <c r="H94" s="151">
        <v>0.5</v>
      </c>
      <c r="I94" s="151">
        <v>0.1</v>
      </c>
      <c r="J94" s="151"/>
      <c r="K94" s="151"/>
      <c r="L94" s="151"/>
      <c r="M94" s="151"/>
      <c r="N94" s="151"/>
      <c r="O94" s="151"/>
      <c r="P94" s="151"/>
      <c r="Q94" s="151"/>
      <c r="R94" s="151"/>
      <c r="S94" s="151"/>
      <c r="T94" s="151"/>
      <c r="U94" s="162" t="s">
        <v>13</v>
      </c>
      <c r="V94" s="152" t="s">
        <v>489</v>
      </c>
      <c r="W94" s="132" t="s">
        <v>79</v>
      </c>
      <c r="X94" s="132"/>
      <c r="Y94" s="132"/>
      <c r="Z94" s="132"/>
      <c r="AA94" s="134" t="s">
        <v>47</v>
      </c>
      <c r="AB94" s="120" t="s">
        <v>896</v>
      </c>
      <c r="AC94" s="120">
        <v>63</v>
      </c>
      <c r="AD94" s="120"/>
    </row>
    <row r="95" spans="1:30" ht="30" x14ac:dyDescent="0.25">
      <c r="A95" s="258">
        <v>72</v>
      </c>
      <c r="B95" s="163" t="s">
        <v>511</v>
      </c>
      <c r="C95" s="186" t="s">
        <v>14</v>
      </c>
      <c r="D95" s="148">
        <f>F95</f>
        <v>0.31</v>
      </c>
      <c r="E95" s="149"/>
      <c r="F95" s="150">
        <f t="shared" si="0"/>
        <v>0.31</v>
      </c>
      <c r="G95" s="165"/>
      <c r="H95" s="165">
        <v>0.31</v>
      </c>
      <c r="I95" s="165"/>
      <c r="J95" s="165"/>
      <c r="K95" s="165"/>
      <c r="L95" s="165"/>
      <c r="M95" s="165"/>
      <c r="N95" s="165"/>
      <c r="O95" s="165"/>
      <c r="P95" s="165"/>
      <c r="Q95" s="165"/>
      <c r="R95" s="165"/>
      <c r="S95" s="165"/>
      <c r="T95" s="165"/>
      <c r="U95" s="152" t="s">
        <v>637</v>
      </c>
      <c r="V95" s="132" t="s">
        <v>687</v>
      </c>
      <c r="W95" s="132"/>
      <c r="X95" s="132"/>
      <c r="Y95" s="132"/>
      <c r="Z95" s="132" t="s">
        <v>79</v>
      </c>
      <c r="AA95" s="132" t="s">
        <v>888</v>
      </c>
      <c r="AD95" s="120"/>
    </row>
    <row r="96" spans="1:30" ht="30" x14ac:dyDescent="0.25">
      <c r="A96" s="258">
        <v>73</v>
      </c>
      <c r="B96" s="147" t="s">
        <v>269</v>
      </c>
      <c r="C96" s="186" t="s">
        <v>14</v>
      </c>
      <c r="D96" s="148">
        <f>E96+F96</f>
        <v>0.04</v>
      </c>
      <c r="E96" s="149"/>
      <c r="F96" s="150">
        <f t="shared" si="0"/>
        <v>0.04</v>
      </c>
      <c r="G96" s="151"/>
      <c r="H96" s="151"/>
      <c r="I96" s="151"/>
      <c r="J96" s="151"/>
      <c r="K96" s="151"/>
      <c r="L96" s="151"/>
      <c r="M96" s="151"/>
      <c r="N96" s="151"/>
      <c r="O96" s="151">
        <v>0.04</v>
      </c>
      <c r="P96" s="151"/>
      <c r="Q96" s="151"/>
      <c r="R96" s="151"/>
      <c r="S96" s="151"/>
      <c r="T96" s="151"/>
      <c r="U96" s="152" t="s">
        <v>7</v>
      </c>
      <c r="V96" s="152" t="s">
        <v>270</v>
      </c>
      <c r="W96" s="132"/>
      <c r="X96" s="132"/>
      <c r="Y96" s="132"/>
      <c r="Z96" s="132" t="s">
        <v>79</v>
      </c>
      <c r="AA96" s="132" t="s">
        <v>888</v>
      </c>
      <c r="AD96" s="120"/>
    </row>
    <row r="97" spans="1:30" ht="30" x14ac:dyDescent="0.25">
      <c r="A97" s="258">
        <v>74</v>
      </c>
      <c r="B97" s="170" t="s">
        <v>246</v>
      </c>
      <c r="C97" s="186" t="s">
        <v>14</v>
      </c>
      <c r="D97" s="148">
        <v>0.05</v>
      </c>
      <c r="E97" s="148"/>
      <c r="F97" s="150">
        <f t="shared" si="0"/>
        <v>0.05</v>
      </c>
      <c r="G97" s="165"/>
      <c r="H97" s="165"/>
      <c r="I97" s="165"/>
      <c r="J97" s="165"/>
      <c r="K97" s="165"/>
      <c r="L97" s="165"/>
      <c r="M97" s="165">
        <v>0.05</v>
      </c>
      <c r="N97" s="165"/>
      <c r="O97" s="165"/>
      <c r="P97" s="165"/>
      <c r="Q97" s="165"/>
      <c r="R97" s="165"/>
      <c r="S97" s="165"/>
      <c r="T97" s="165"/>
      <c r="U97" s="152" t="s">
        <v>10</v>
      </c>
      <c r="V97" s="169" t="s">
        <v>247</v>
      </c>
      <c r="W97" s="132"/>
      <c r="X97" s="132"/>
      <c r="Y97" s="132"/>
      <c r="Z97" s="132" t="s">
        <v>79</v>
      </c>
      <c r="AA97" s="132" t="s">
        <v>888</v>
      </c>
      <c r="AD97" s="120"/>
    </row>
    <row r="98" spans="1:30" x14ac:dyDescent="0.25">
      <c r="A98" s="141" t="s">
        <v>501</v>
      </c>
      <c r="B98" s="247" t="s">
        <v>674</v>
      </c>
      <c r="C98" s="171"/>
      <c r="D98" s="143"/>
      <c r="E98" s="144"/>
      <c r="F98" s="143"/>
      <c r="G98" s="172"/>
      <c r="H98" s="172"/>
      <c r="I98" s="173"/>
      <c r="J98" s="173"/>
      <c r="K98" s="173"/>
      <c r="L98" s="173"/>
      <c r="M98" s="172"/>
      <c r="N98" s="173"/>
      <c r="O98" s="173"/>
      <c r="P98" s="173"/>
      <c r="Q98" s="173"/>
      <c r="R98" s="173"/>
      <c r="S98" s="173"/>
      <c r="T98" s="174"/>
      <c r="U98" s="175"/>
      <c r="V98" s="176"/>
      <c r="W98" s="132"/>
      <c r="X98" s="132"/>
      <c r="Y98" s="132"/>
      <c r="Z98" s="132"/>
      <c r="AA98" s="132"/>
      <c r="AD98" s="120"/>
    </row>
    <row r="99" spans="1:30" ht="45" x14ac:dyDescent="0.25">
      <c r="A99" s="258">
        <v>75</v>
      </c>
      <c r="B99" s="147" t="s">
        <v>866</v>
      </c>
      <c r="C99" s="186" t="s">
        <v>27</v>
      </c>
      <c r="D99" s="148">
        <v>0.03</v>
      </c>
      <c r="E99" s="149"/>
      <c r="F99" s="158">
        <v>0.03</v>
      </c>
      <c r="G99" s="152" t="s">
        <v>606</v>
      </c>
      <c r="H99" s="152"/>
      <c r="I99" s="152"/>
      <c r="J99" s="152"/>
      <c r="K99" s="152"/>
      <c r="L99" s="152"/>
      <c r="M99" s="152"/>
      <c r="N99" s="152"/>
      <c r="O99" s="152"/>
      <c r="P99" s="152"/>
      <c r="Q99" s="152"/>
      <c r="R99" s="152"/>
      <c r="S99" s="152"/>
      <c r="T99" s="152"/>
      <c r="U99" s="152" t="s">
        <v>6</v>
      </c>
      <c r="V99" s="132">
        <v>2021.2021999999999</v>
      </c>
      <c r="W99" s="132" t="s">
        <v>79</v>
      </c>
      <c r="X99" s="132"/>
      <c r="Y99" s="132"/>
      <c r="Z99" s="132"/>
      <c r="AA99" s="134" t="s">
        <v>47</v>
      </c>
      <c r="AD99" s="120"/>
    </row>
    <row r="100" spans="1:30" ht="30" x14ac:dyDescent="0.25">
      <c r="A100" s="258">
        <v>76</v>
      </c>
      <c r="B100" s="156" t="s">
        <v>26</v>
      </c>
      <c r="C100" s="186" t="s">
        <v>27</v>
      </c>
      <c r="D100" s="158">
        <v>15</v>
      </c>
      <c r="E100" s="158"/>
      <c r="F100" s="158">
        <v>15</v>
      </c>
      <c r="G100" s="159"/>
      <c r="H100" s="160"/>
      <c r="I100" s="160"/>
      <c r="J100" s="160"/>
      <c r="K100" s="160"/>
      <c r="L100" s="160"/>
      <c r="M100" s="160"/>
      <c r="N100" s="160"/>
      <c r="O100" s="160"/>
      <c r="P100" s="160"/>
      <c r="Q100" s="160"/>
      <c r="R100" s="160"/>
      <c r="S100" s="160"/>
      <c r="T100" s="160"/>
      <c r="U100" s="152" t="s">
        <v>6</v>
      </c>
      <c r="V100" s="161" t="s">
        <v>35</v>
      </c>
      <c r="W100" s="132"/>
      <c r="X100" s="132"/>
      <c r="Y100" s="132"/>
      <c r="Z100" s="132" t="s">
        <v>79</v>
      </c>
      <c r="AA100" s="132" t="s">
        <v>888</v>
      </c>
      <c r="AD100" s="120"/>
    </row>
    <row r="101" spans="1:30" s="131" customFormat="1" x14ac:dyDescent="0.25">
      <c r="A101" s="299">
        <v>77</v>
      </c>
      <c r="B101" s="300" t="s">
        <v>867</v>
      </c>
      <c r="C101" s="313" t="s">
        <v>27</v>
      </c>
      <c r="D101" s="217">
        <f>E101+F101</f>
        <v>0.1</v>
      </c>
      <c r="E101" s="218"/>
      <c r="F101" s="223">
        <f>SUM(G101:T101)</f>
        <v>0.1</v>
      </c>
      <c r="G101" s="220"/>
      <c r="H101" s="220">
        <v>0.1</v>
      </c>
      <c r="I101" s="220"/>
      <c r="J101" s="220"/>
      <c r="K101" s="220"/>
      <c r="L101" s="220"/>
      <c r="M101" s="220"/>
      <c r="N101" s="220"/>
      <c r="O101" s="220"/>
      <c r="P101" s="220"/>
      <c r="Q101" s="220"/>
      <c r="R101" s="220"/>
      <c r="S101" s="220"/>
      <c r="T101" s="220"/>
      <c r="U101" s="220" t="s">
        <v>6</v>
      </c>
      <c r="V101" s="214" t="s">
        <v>699</v>
      </c>
      <c r="W101" s="132" t="s">
        <v>79</v>
      </c>
      <c r="X101" s="214"/>
      <c r="Y101" s="214"/>
      <c r="Z101" s="214"/>
      <c r="AA101" s="134" t="s">
        <v>47</v>
      </c>
    </row>
    <row r="102" spans="1:30" ht="30" x14ac:dyDescent="0.25">
      <c r="A102" s="258">
        <v>78</v>
      </c>
      <c r="B102" s="147" t="s">
        <v>868</v>
      </c>
      <c r="C102" s="186" t="s">
        <v>27</v>
      </c>
      <c r="D102" s="148">
        <f>E102+F102</f>
        <v>0.05</v>
      </c>
      <c r="E102" s="149"/>
      <c r="F102" s="158">
        <f>SUM(G102:T102)</f>
        <v>0.05</v>
      </c>
      <c r="G102" s="152">
        <v>0.05</v>
      </c>
      <c r="H102" s="152"/>
      <c r="I102" s="152"/>
      <c r="J102" s="152"/>
      <c r="K102" s="152"/>
      <c r="L102" s="152"/>
      <c r="M102" s="152"/>
      <c r="N102" s="152"/>
      <c r="O102" s="152"/>
      <c r="P102" s="152"/>
      <c r="Q102" s="152"/>
      <c r="R102" s="152"/>
      <c r="S102" s="152"/>
      <c r="T102" s="152"/>
      <c r="U102" s="152" t="s">
        <v>6</v>
      </c>
      <c r="V102" s="132" t="s">
        <v>712</v>
      </c>
      <c r="W102" s="132"/>
      <c r="X102" s="132"/>
      <c r="Y102" s="132"/>
      <c r="Z102" s="132" t="s">
        <v>79</v>
      </c>
      <c r="AA102" s="132" t="s">
        <v>888</v>
      </c>
      <c r="AD102" s="120"/>
    </row>
    <row r="103" spans="1:30" ht="30" x14ac:dyDescent="0.25">
      <c r="A103" s="258">
        <v>79</v>
      </c>
      <c r="B103" s="147" t="s">
        <v>869</v>
      </c>
      <c r="C103" s="186" t="s">
        <v>27</v>
      </c>
      <c r="D103" s="148">
        <f>E103+F103</f>
        <v>0.05</v>
      </c>
      <c r="E103" s="149"/>
      <c r="F103" s="158">
        <f>SUM(G103:T103)</f>
        <v>0.05</v>
      </c>
      <c r="G103" s="152">
        <v>0.05</v>
      </c>
      <c r="H103" s="152"/>
      <c r="I103" s="152"/>
      <c r="J103" s="152"/>
      <c r="K103" s="152"/>
      <c r="L103" s="152"/>
      <c r="M103" s="152"/>
      <c r="N103" s="152"/>
      <c r="O103" s="152"/>
      <c r="P103" s="152"/>
      <c r="Q103" s="152"/>
      <c r="R103" s="152"/>
      <c r="S103" s="152"/>
      <c r="T103" s="152"/>
      <c r="U103" s="152" t="s">
        <v>6</v>
      </c>
      <c r="V103" s="132" t="s">
        <v>848</v>
      </c>
      <c r="W103" s="132"/>
      <c r="X103" s="132"/>
      <c r="Y103" s="132"/>
      <c r="Z103" s="132" t="s">
        <v>79</v>
      </c>
      <c r="AA103" s="132" t="s">
        <v>888</v>
      </c>
      <c r="AD103" s="120"/>
    </row>
    <row r="104" spans="1:30" ht="30" x14ac:dyDescent="0.25">
      <c r="A104" s="258">
        <v>80</v>
      </c>
      <c r="B104" s="147" t="s">
        <v>870</v>
      </c>
      <c r="C104" s="186" t="s">
        <v>27</v>
      </c>
      <c r="D104" s="148">
        <f>E104+F104</f>
        <v>0.04</v>
      </c>
      <c r="E104" s="149"/>
      <c r="F104" s="158">
        <f>SUM(G104:T104)</f>
        <v>0.04</v>
      </c>
      <c r="G104" s="152">
        <v>0.04</v>
      </c>
      <c r="H104" s="152"/>
      <c r="I104" s="152"/>
      <c r="J104" s="152"/>
      <c r="K104" s="152"/>
      <c r="L104" s="152"/>
      <c r="M104" s="152"/>
      <c r="N104" s="152"/>
      <c r="O104" s="152"/>
      <c r="P104" s="152"/>
      <c r="Q104" s="152"/>
      <c r="R104" s="152"/>
      <c r="S104" s="152"/>
      <c r="T104" s="152"/>
      <c r="U104" s="152" t="s">
        <v>6</v>
      </c>
      <c r="V104" s="132" t="s">
        <v>849</v>
      </c>
      <c r="W104" s="132"/>
      <c r="X104" s="132"/>
      <c r="Y104" s="132"/>
      <c r="Z104" s="132" t="s">
        <v>79</v>
      </c>
      <c r="AA104" s="132" t="s">
        <v>888</v>
      </c>
      <c r="AD104" s="120"/>
    </row>
    <row r="105" spans="1:30" ht="30" x14ac:dyDescent="0.25">
      <c r="A105" s="258">
        <v>81</v>
      </c>
      <c r="B105" s="147" t="s">
        <v>871</v>
      </c>
      <c r="C105" s="186" t="s">
        <v>27</v>
      </c>
      <c r="D105" s="148">
        <f>E105+F105</f>
        <v>0.1</v>
      </c>
      <c r="E105" s="149"/>
      <c r="F105" s="158">
        <f>SUM(G105:T105)</f>
        <v>0.1</v>
      </c>
      <c r="G105" s="152"/>
      <c r="H105" s="152"/>
      <c r="I105" s="152"/>
      <c r="J105" s="152"/>
      <c r="K105" s="152">
        <v>0.1</v>
      </c>
      <c r="L105" s="152"/>
      <c r="M105" s="152"/>
      <c r="N105" s="152"/>
      <c r="O105" s="152"/>
      <c r="P105" s="152"/>
      <c r="Q105" s="152"/>
      <c r="R105" s="152"/>
      <c r="S105" s="152"/>
      <c r="T105" s="152"/>
      <c r="U105" s="152" t="s">
        <v>6</v>
      </c>
      <c r="V105" s="132" t="s">
        <v>850</v>
      </c>
      <c r="W105" s="132"/>
      <c r="X105" s="132"/>
      <c r="Y105" s="132"/>
      <c r="Z105" s="132" t="s">
        <v>79</v>
      </c>
      <c r="AA105" s="132" t="s">
        <v>888</v>
      </c>
      <c r="AD105" s="120"/>
    </row>
    <row r="106" spans="1:30" ht="45" x14ac:dyDescent="0.25">
      <c r="A106" s="258">
        <v>82</v>
      </c>
      <c r="B106" s="147" t="s">
        <v>872</v>
      </c>
      <c r="C106" s="186" t="s">
        <v>25</v>
      </c>
      <c r="D106" s="148">
        <v>0.08</v>
      </c>
      <c r="E106" s="149"/>
      <c r="F106" s="158">
        <v>0.08</v>
      </c>
      <c r="G106" s="152" t="s">
        <v>607</v>
      </c>
      <c r="H106" s="152"/>
      <c r="I106" s="152"/>
      <c r="J106" s="152"/>
      <c r="K106" s="152"/>
      <c r="L106" s="152"/>
      <c r="M106" s="152"/>
      <c r="N106" s="152"/>
      <c r="O106" s="152"/>
      <c r="P106" s="152"/>
      <c r="Q106" s="152"/>
      <c r="R106" s="152"/>
      <c r="S106" s="152"/>
      <c r="T106" s="152"/>
      <c r="U106" s="152" t="s">
        <v>10</v>
      </c>
      <c r="V106" s="132">
        <v>2021.2021999999999</v>
      </c>
      <c r="W106" s="132" t="s">
        <v>79</v>
      </c>
      <c r="X106" s="132"/>
      <c r="Y106" s="132"/>
      <c r="Z106" s="132"/>
      <c r="AA106" s="134" t="s">
        <v>47</v>
      </c>
      <c r="AD106" s="120"/>
    </row>
    <row r="107" spans="1:30" x14ac:dyDescent="0.25">
      <c r="A107" s="258">
        <v>83</v>
      </c>
      <c r="B107" s="163" t="s">
        <v>240</v>
      </c>
      <c r="C107" s="186" t="s">
        <v>25</v>
      </c>
      <c r="D107" s="148">
        <v>0.1</v>
      </c>
      <c r="E107" s="148"/>
      <c r="F107" s="150">
        <f t="shared" ref="F107:F127" si="2">SUM(G107:T107)</f>
        <v>0.1</v>
      </c>
      <c r="G107" s="157">
        <v>0.03</v>
      </c>
      <c r="H107" s="157">
        <v>0.03</v>
      </c>
      <c r="I107" s="157">
        <v>0.04</v>
      </c>
      <c r="J107" s="157"/>
      <c r="K107" s="157"/>
      <c r="L107" s="157"/>
      <c r="M107" s="157"/>
      <c r="N107" s="157"/>
      <c r="O107" s="157"/>
      <c r="P107" s="157"/>
      <c r="Q107" s="157"/>
      <c r="R107" s="157"/>
      <c r="S107" s="157"/>
      <c r="T107" s="157"/>
      <c r="U107" s="152" t="s">
        <v>7</v>
      </c>
      <c r="V107" s="152"/>
      <c r="W107" s="132" t="s">
        <v>79</v>
      </c>
      <c r="X107" s="132"/>
      <c r="Y107" s="132"/>
      <c r="Z107" s="132"/>
      <c r="AA107" s="134" t="s">
        <v>47</v>
      </c>
      <c r="AD107" s="120"/>
    </row>
    <row r="108" spans="1:30" ht="30" x14ac:dyDescent="0.25">
      <c r="A108" s="258">
        <v>84</v>
      </c>
      <c r="B108" s="156" t="s">
        <v>241</v>
      </c>
      <c r="C108" s="186" t="s">
        <v>25</v>
      </c>
      <c r="D108" s="148">
        <v>0.1</v>
      </c>
      <c r="E108" s="148"/>
      <c r="F108" s="150">
        <f t="shared" si="2"/>
        <v>0.1</v>
      </c>
      <c r="G108" s="157">
        <v>0.03</v>
      </c>
      <c r="H108" s="157">
        <v>0.03</v>
      </c>
      <c r="I108" s="157">
        <v>0.04</v>
      </c>
      <c r="J108" s="157"/>
      <c r="K108" s="157"/>
      <c r="L108" s="157"/>
      <c r="M108" s="157"/>
      <c r="N108" s="157"/>
      <c r="O108" s="157"/>
      <c r="P108" s="157"/>
      <c r="Q108" s="157"/>
      <c r="R108" s="157"/>
      <c r="S108" s="157"/>
      <c r="T108" s="157"/>
      <c r="U108" s="152" t="s">
        <v>5</v>
      </c>
      <c r="V108" s="152"/>
      <c r="W108" s="132" t="s">
        <v>79</v>
      </c>
      <c r="X108" s="132"/>
      <c r="Y108" s="132"/>
      <c r="Z108" s="132"/>
      <c r="AA108" s="134" t="s">
        <v>47</v>
      </c>
      <c r="AD108" s="120"/>
    </row>
    <row r="109" spans="1:30" x14ac:dyDescent="0.25">
      <c r="A109" s="258">
        <v>85</v>
      </c>
      <c r="B109" s="156" t="s">
        <v>242</v>
      </c>
      <c r="C109" s="186" t="s">
        <v>25</v>
      </c>
      <c r="D109" s="148">
        <v>0.1</v>
      </c>
      <c r="E109" s="148"/>
      <c r="F109" s="150">
        <f t="shared" si="2"/>
        <v>0.1</v>
      </c>
      <c r="G109" s="157">
        <v>0.03</v>
      </c>
      <c r="H109" s="157">
        <v>0.03</v>
      </c>
      <c r="I109" s="157">
        <v>0.04</v>
      </c>
      <c r="J109" s="157"/>
      <c r="K109" s="157"/>
      <c r="L109" s="157"/>
      <c r="M109" s="157"/>
      <c r="N109" s="157"/>
      <c r="O109" s="157"/>
      <c r="P109" s="157"/>
      <c r="Q109" s="157"/>
      <c r="R109" s="157"/>
      <c r="S109" s="157"/>
      <c r="T109" s="157"/>
      <c r="U109" s="152" t="s">
        <v>12</v>
      </c>
      <c r="V109" s="152"/>
      <c r="W109" s="132" t="s">
        <v>79</v>
      </c>
      <c r="X109" s="132"/>
      <c r="Y109" s="132"/>
      <c r="Z109" s="132"/>
      <c r="AA109" s="134" t="s">
        <v>47</v>
      </c>
      <c r="AD109" s="120"/>
    </row>
    <row r="110" spans="1:30" ht="30" x14ac:dyDescent="0.25">
      <c r="A110" s="258">
        <v>86</v>
      </c>
      <c r="B110" s="156" t="s">
        <v>243</v>
      </c>
      <c r="C110" s="186" t="s">
        <v>25</v>
      </c>
      <c r="D110" s="148">
        <v>0.1</v>
      </c>
      <c r="E110" s="148"/>
      <c r="F110" s="150">
        <f t="shared" si="2"/>
        <v>0.1</v>
      </c>
      <c r="G110" s="157">
        <v>0.03</v>
      </c>
      <c r="H110" s="157">
        <v>0.03</v>
      </c>
      <c r="I110" s="157">
        <v>0.04</v>
      </c>
      <c r="J110" s="157"/>
      <c r="K110" s="157"/>
      <c r="L110" s="157"/>
      <c r="M110" s="157"/>
      <c r="N110" s="157"/>
      <c r="O110" s="157"/>
      <c r="P110" s="157"/>
      <c r="Q110" s="157"/>
      <c r="R110" s="157"/>
      <c r="S110" s="157"/>
      <c r="T110" s="157"/>
      <c r="U110" s="152" t="s">
        <v>9</v>
      </c>
      <c r="V110" s="152"/>
      <c r="W110" s="132" t="s">
        <v>79</v>
      </c>
      <c r="X110" s="132"/>
      <c r="Y110" s="132"/>
      <c r="Z110" s="132"/>
      <c r="AA110" s="134" t="s">
        <v>47</v>
      </c>
      <c r="AD110" s="120"/>
    </row>
    <row r="111" spans="1:30" x14ac:dyDescent="0.25">
      <c r="A111" s="258">
        <v>87</v>
      </c>
      <c r="B111" s="156" t="s">
        <v>245</v>
      </c>
      <c r="C111" s="186" t="s">
        <v>25</v>
      </c>
      <c r="D111" s="148">
        <v>0.1</v>
      </c>
      <c r="E111" s="148"/>
      <c r="F111" s="150">
        <f t="shared" si="2"/>
        <v>0.1</v>
      </c>
      <c r="G111" s="157">
        <v>0.03</v>
      </c>
      <c r="H111" s="157">
        <v>0.03</v>
      </c>
      <c r="I111" s="157">
        <v>0.04</v>
      </c>
      <c r="J111" s="157"/>
      <c r="K111" s="157"/>
      <c r="L111" s="157"/>
      <c r="M111" s="157"/>
      <c r="N111" s="157"/>
      <c r="O111" s="157"/>
      <c r="P111" s="157"/>
      <c r="Q111" s="157"/>
      <c r="R111" s="157"/>
      <c r="S111" s="157"/>
      <c r="T111" s="157"/>
      <c r="U111" s="152" t="s">
        <v>13</v>
      </c>
      <c r="V111" s="152"/>
      <c r="W111" s="132" t="s">
        <v>79</v>
      </c>
      <c r="X111" s="132"/>
      <c r="Y111" s="132"/>
      <c r="Z111" s="132"/>
      <c r="AA111" s="134" t="s">
        <v>47</v>
      </c>
      <c r="AD111" s="120"/>
    </row>
    <row r="112" spans="1:30" ht="30" x14ac:dyDescent="0.25">
      <c r="A112" s="258">
        <v>88</v>
      </c>
      <c r="B112" s="147" t="s">
        <v>873</v>
      </c>
      <c r="C112" s="186" t="s">
        <v>25</v>
      </c>
      <c r="D112" s="148">
        <f t="shared" ref="D112:D132" si="3">E112+F112</f>
        <v>0.04</v>
      </c>
      <c r="E112" s="149"/>
      <c r="F112" s="158">
        <f t="shared" si="2"/>
        <v>0.04</v>
      </c>
      <c r="G112" s="152">
        <v>0.04</v>
      </c>
      <c r="H112" s="152"/>
      <c r="I112" s="152"/>
      <c r="J112" s="152"/>
      <c r="K112" s="152"/>
      <c r="L112" s="152"/>
      <c r="M112" s="152"/>
      <c r="N112" s="152"/>
      <c r="O112" s="152"/>
      <c r="P112" s="152"/>
      <c r="Q112" s="152"/>
      <c r="R112" s="152"/>
      <c r="S112" s="152"/>
      <c r="T112" s="152"/>
      <c r="U112" s="152" t="s">
        <v>10</v>
      </c>
      <c r="V112" s="132" t="s">
        <v>692</v>
      </c>
      <c r="W112" s="132"/>
      <c r="X112" s="132"/>
      <c r="Y112" s="132"/>
      <c r="Z112" s="132" t="s">
        <v>79</v>
      </c>
      <c r="AA112" s="132" t="s">
        <v>888</v>
      </c>
      <c r="AD112" s="120"/>
    </row>
    <row r="113" spans="1:30" x14ac:dyDescent="0.25">
      <c r="A113" s="258">
        <v>89</v>
      </c>
      <c r="B113" s="147" t="s">
        <v>874</v>
      </c>
      <c r="C113" s="186" t="s">
        <v>25</v>
      </c>
      <c r="D113" s="148">
        <f t="shared" si="3"/>
        <v>0.05</v>
      </c>
      <c r="E113" s="149"/>
      <c r="F113" s="158">
        <f t="shared" si="2"/>
        <v>0.05</v>
      </c>
      <c r="G113" s="152"/>
      <c r="H113" s="152"/>
      <c r="I113" s="152">
        <v>0.05</v>
      </c>
      <c r="J113" s="152"/>
      <c r="K113" s="152"/>
      <c r="L113" s="152"/>
      <c r="M113" s="152"/>
      <c r="N113" s="152"/>
      <c r="O113" s="152"/>
      <c r="P113" s="152"/>
      <c r="Q113" s="152"/>
      <c r="R113" s="152"/>
      <c r="S113" s="152"/>
      <c r="T113" s="152"/>
      <c r="U113" s="152" t="s">
        <v>10</v>
      </c>
      <c r="V113" s="132" t="s">
        <v>693</v>
      </c>
      <c r="W113" s="132" t="s">
        <v>79</v>
      </c>
      <c r="X113" s="132"/>
      <c r="Y113" s="132"/>
      <c r="Z113" s="132"/>
      <c r="AA113" s="134" t="s">
        <v>47</v>
      </c>
      <c r="AC113" s="120">
        <v>82</v>
      </c>
      <c r="AD113" s="120"/>
    </row>
    <row r="114" spans="1:30" x14ac:dyDescent="0.25">
      <c r="A114" s="258">
        <v>90</v>
      </c>
      <c r="B114" s="147" t="s">
        <v>694</v>
      </c>
      <c r="C114" s="186" t="s">
        <v>25</v>
      </c>
      <c r="D114" s="148">
        <f t="shared" si="3"/>
        <v>0.17</v>
      </c>
      <c r="E114" s="149"/>
      <c r="F114" s="158">
        <f t="shared" si="2"/>
        <v>0.17</v>
      </c>
      <c r="G114" s="152"/>
      <c r="H114" s="152">
        <v>0.17</v>
      </c>
      <c r="I114" s="152"/>
      <c r="J114" s="152"/>
      <c r="K114" s="152"/>
      <c r="L114" s="152"/>
      <c r="M114" s="152"/>
      <c r="N114" s="152"/>
      <c r="O114" s="152"/>
      <c r="P114" s="152"/>
      <c r="Q114" s="152"/>
      <c r="R114" s="152"/>
      <c r="S114" s="152"/>
      <c r="T114" s="152"/>
      <c r="U114" s="152" t="s">
        <v>10</v>
      </c>
      <c r="V114" s="132" t="s">
        <v>695</v>
      </c>
      <c r="W114" s="132" t="s">
        <v>79</v>
      </c>
      <c r="X114" s="132"/>
      <c r="Y114" s="132"/>
      <c r="Z114" s="132"/>
      <c r="AA114" s="134" t="s">
        <v>47</v>
      </c>
      <c r="AC114" s="120">
        <v>83</v>
      </c>
      <c r="AD114" s="120"/>
    </row>
    <row r="115" spans="1:30" ht="30" x14ac:dyDescent="0.25">
      <c r="A115" s="258">
        <v>91</v>
      </c>
      <c r="B115" s="147" t="s">
        <v>700</v>
      </c>
      <c r="C115" s="186" t="s">
        <v>25</v>
      </c>
      <c r="D115" s="148">
        <f t="shared" si="3"/>
        <v>0.14000000000000001</v>
      </c>
      <c r="E115" s="149"/>
      <c r="F115" s="158">
        <f t="shared" si="2"/>
        <v>0.14000000000000001</v>
      </c>
      <c r="G115" s="152"/>
      <c r="H115" s="152">
        <v>0.14000000000000001</v>
      </c>
      <c r="I115" s="152"/>
      <c r="J115" s="152"/>
      <c r="K115" s="152"/>
      <c r="L115" s="152"/>
      <c r="M115" s="152"/>
      <c r="N115" s="152"/>
      <c r="O115" s="152"/>
      <c r="P115" s="152"/>
      <c r="Q115" s="152"/>
      <c r="R115" s="152"/>
      <c r="S115" s="152"/>
      <c r="T115" s="152"/>
      <c r="U115" s="152" t="s">
        <v>8</v>
      </c>
      <c r="V115" s="132" t="s">
        <v>702</v>
      </c>
      <c r="W115" s="132"/>
      <c r="X115" s="132" t="s">
        <v>79</v>
      </c>
      <c r="Y115" s="132"/>
      <c r="Z115" s="132" t="s">
        <v>79</v>
      </c>
      <c r="AA115" s="349" t="s">
        <v>1042</v>
      </c>
      <c r="AC115" s="120">
        <v>84</v>
      </c>
      <c r="AD115" s="120"/>
    </row>
    <row r="116" spans="1:30" ht="30" x14ac:dyDescent="0.25">
      <c r="A116" s="258">
        <v>92</v>
      </c>
      <c r="B116" s="147" t="s">
        <v>704</v>
      </c>
      <c r="C116" s="186" t="s">
        <v>25</v>
      </c>
      <c r="D116" s="148">
        <f t="shared" si="3"/>
        <v>0.01</v>
      </c>
      <c r="E116" s="149"/>
      <c r="F116" s="158">
        <f t="shared" si="2"/>
        <v>0.01</v>
      </c>
      <c r="G116" s="152"/>
      <c r="H116" s="152">
        <v>0.01</v>
      </c>
      <c r="I116" s="152"/>
      <c r="J116" s="152"/>
      <c r="K116" s="152"/>
      <c r="L116" s="152"/>
      <c r="M116" s="152"/>
      <c r="N116" s="152"/>
      <c r="O116" s="152"/>
      <c r="P116" s="152"/>
      <c r="Q116" s="152"/>
      <c r="R116" s="152"/>
      <c r="S116" s="152"/>
      <c r="T116" s="152"/>
      <c r="U116" s="152" t="s">
        <v>13</v>
      </c>
      <c r="V116" s="132" t="s">
        <v>705</v>
      </c>
      <c r="W116" s="132"/>
      <c r="X116" s="132"/>
      <c r="Y116" s="132"/>
      <c r="Z116" s="132" t="s">
        <v>79</v>
      </c>
      <c r="AA116" s="132" t="s">
        <v>888</v>
      </c>
      <c r="AD116" s="120"/>
    </row>
    <row r="117" spans="1:30" x14ac:dyDescent="0.25">
      <c r="A117" s="258">
        <v>93</v>
      </c>
      <c r="B117" s="147" t="s">
        <v>706</v>
      </c>
      <c r="C117" s="186" t="s">
        <v>25</v>
      </c>
      <c r="D117" s="148">
        <f t="shared" si="3"/>
        <v>0.02</v>
      </c>
      <c r="E117" s="149"/>
      <c r="F117" s="158">
        <f t="shared" si="2"/>
        <v>0.02</v>
      </c>
      <c r="G117" s="152"/>
      <c r="H117" s="152">
        <v>0.02</v>
      </c>
      <c r="I117" s="152"/>
      <c r="J117" s="152"/>
      <c r="K117" s="152"/>
      <c r="L117" s="152"/>
      <c r="M117" s="152"/>
      <c r="N117" s="152"/>
      <c r="O117" s="152"/>
      <c r="P117" s="152"/>
      <c r="Q117" s="152"/>
      <c r="R117" s="152"/>
      <c r="S117" s="152"/>
      <c r="T117" s="152"/>
      <c r="U117" s="152" t="s">
        <v>13</v>
      </c>
      <c r="V117" s="132" t="s">
        <v>707</v>
      </c>
      <c r="W117" s="132" t="s">
        <v>79</v>
      </c>
      <c r="X117" s="132"/>
      <c r="Y117" s="132"/>
      <c r="Z117" s="132"/>
      <c r="AA117" s="134" t="s">
        <v>47</v>
      </c>
      <c r="AC117" s="120">
        <v>86</v>
      </c>
      <c r="AD117" s="120"/>
    </row>
    <row r="118" spans="1:30" ht="30" x14ac:dyDescent="0.25">
      <c r="A118" s="258">
        <v>94</v>
      </c>
      <c r="B118" s="147" t="s">
        <v>708</v>
      </c>
      <c r="C118" s="186" t="s">
        <v>25</v>
      </c>
      <c r="D118" s="148">
        <f t="shared" si="3"/>
        <v>0.4</v>
      </c>
      <c r="E118" s="149"/>
      <c r="F118" s="158">
        <f t="shared" si="2"/>
        <v>0.4</v>
      </c>
      <c r="G118" s="152">
        <v>0.4</v>
      </c>
      <c r="H118" s="152"/>
      <c r="I118" s="152"/>
      <c r="J118" s="152"/>
      <c r="K118" s="152"/>
      <c r="L118" s="152"/>
      <c r="M118" s="152"/>
      <c r="N118" s="152"/>
      <c r="O118" s="152"/>
      <c r="P118" s="152"/>
      <c r="Q118" s="152"/>
      <c r="R118" s="152"/>
      <c r="S118" s="152"/>
      <c r="T118" s="152"/>
      <c r="U118" s="152" t="s">
        <v>13</v>
      </c>
      <c r="V118" s="132" t="s">
        <v>709</v>
      </c>
      <c r="W118" s="132"/>
      <c r="X118" s="132"/>
      <c r="Y118" s="132"/>
      <c r="Z118" s="132" t="s">
        <v>79</v>
      </c>
      <c r="AA118" s="132" t="s">
        <v>888</v>
      </c>
      <c r="AD118" s="120"/>
    </row>
    <row r="119" spans="1:30" ht="30" x14ac:dyDescent="0.25">
      <c r="A119" s="258">
        <v>95</v>
      </c>
      <c r="B119" s="147" t="s">
        <v>710</v>
      </c>
      <c r="C119" s="186" t="s">
        <v>25</v>
      </c>
      <c r="D119" s="148">
        <f t="shared" si="3"/>
        <v>0.3</v>
      </c>
      <c r="E119" s="149"/>
      <c r="F119" s="158">
        <f t="shared" si="2"/>
        <v>0.3</v>
      </c>
      <c r="G119" s="152"/>
      <c r="H119" s="152">
        <v>0.3</v>
      </c>
      <c r="I119" s="152"/>
      <c r="J119" s="152"/>
      <c r="K119" s="152"/>
      <c r="L119" s="152"/>
      <c r="M119" s="152"/>
      <c r="N119" s="152"/>
      <c r="O119" s="152"/>
      <c r="P119" s="152"/>
      <c r="Q119" s="152"/>
      <c r="R119" s="152"/>
      <c r="S119" s="152"/>
      <c r="T119" s="152"/>
      <c r="U119" s="152" t="s">
        <v>13</v>
      </c>
      <c r="V119" s="132" t="s">
        <v>711</v>
      </c>
      <c r="W119" s="132"/>
      <c r="X119" s="132"/>
      <c r="Y119" s="132"/>
      <c r="Z119" s="132" t="s">
        <v>79</v>
      </c>
      <c r="AA119" s="132" t="s">
        <v>888</v>
      </c>
      <c r="AD119" s="120"/>
    </row>
    <row r="120" spans="1:30" ht="30" x14ac:dyDescent="0.25">
      <c r="A120" s="258">
        <v>96</v>
      </c>
      <c r="B120" s="147" t="s">
        <v>875</v>
      </c>
      <c r="C120" s="186" t="s">
        <v>25</v>
      </c>
      <c r="D120" s="148">
        <f t="shared" si="3"/>
        <v>0.16</v>
      </c>
      <c r="E120" s="149"/>
      <c r="F120" s="158">
        <f t="shared" si="2"/>
        <v>0.16</v>
      </c>
      <c r="G120" s="152">
        <v>0.16</v>
      </c>
      <c r="H120" s="152"/>
      <c r="I120" s="152"/>
      <c r="J120" s="152"/>
      <c r="K120" s="152"/>
      <c r="L120" s="152"/>
      <c r="M120" s="152"/>
      <c r="N120" s="152"/>
      <c r="O120" s="152"/>
      <c r="P120" s="152"/>
      <c r="Q120" s="152"/>
      <c r="R120" s="152"/>
      <c r="S120" s="152"/>
      <c r="T120" s="152"/>
      <c r="U120" s="152" t="s">
        <v>10</v>
      </c>
      <c r="V120" s="132" t="s">
        <v>714</v>
      </c>
      <c r="W120" s="132" t="s">
        <v>79</v>
      </c>
      <c r="X120" s="132"/>
      <c r="Y120" s="132"/>
      <c r="Z120" s="132"/>
      <c r="AA120" s="134" t="s">
        <v>47</v>
      </c>
      <c r="AC120" s="120">
        <v>89</v>
      </c>
      <c r="AD120" s="120"/>
    </row>
    <row r="121" spans="1:30" x14ac:dyDescent="0.25">
      <c r="A121" s="258">
        <v>97</v>
      </c>
      <c r="B121" s="147" t="s">
        <v>715</v>
      </c>
      <c r="C121" s="186" t="s">
        <v>25</v>
      </c>
      <c r="D121" s="148">
        <f t="shared" si="3"/>
        <v>7.0000000000000007E-2</v>
      </c>
      <c r="E121" s="167"/>
      <c r="F121" s="158">
        <f t="shared" si="2"/>
        <v>7.0000000000000007E-2</v>
      </c>
      <c r="G121" s="168">
        <v>7.0000000000000007E-2</v>
      </c>
      <c r="H121" s="168"/>
      <c r="I121" s="168"/>
      <c r="J121" s="168"/>
      <c r="K121" s="168"/>
      <c r="L121" s="168"/>
      <c r="M121" s="168"/>
      <c r="N121" s="168"/>
      <c r="O121" s="168"/>
      <c r="P121" s="168"/>
      <c r="Q121" s="168"/>
      <c r="R121" s="168"/>
      <c r="S121" s="168"/>
      <c r="T121" s="168"/>
      <c r="U121" s="168" t="s">
        <v>11</v>
      </c>
      <c r="V121" s="169" t="s">
        <v>716</v>
      </c>
      <c r="W121" s="132" t="s">
        <v>79</v>
      </c>
      <c r="X121" s="132"/>
      <c r="Y121" s="132"/>
      <c r="Z121" s="132"/>
      <c r="AA121" s="134" t="s">
        <v>47</v>
      </c>
      <c r="AC121" s="120">
        <v>90</v>
      </c>
      <c r="AD121" s="120"/>
    </row>
    <row r="122" spans="1:30" ht="30" x14ac:dyDescent="0.25">
      <c r="A122" s="258">
        <v>98</v>
      </c>
      <c r="B122" s="147" t="s">
        <v>717</v>
      </c>
      <c r="C122" s="186" t="s">
        <v>25</v>
      </c>
      <c r="D122" s="148">
        <f t="shared" si="3"/>
        <v>0.2</v>
      </c>
      <c r="E122" s="167"/>
      <c r="F122" s="158">
        <f t="shared" si="2"/>
        <v>0.2</v>
      </c>
      <c r="G122" s="168"/>
      <c r="H122" s="168">
        <v>0.2</v>
      </c>
      <c r="I122" s="168"/>
      <c r="J122" s="168"/>
      <c r="K122" s="168"/>
      <c r="L122" s="168"/>
      <c r="M122" s="168"/>
      <c r="N122" s="168"/>
      <c r="O122" s="168"/>
      <c r="P122" s="168"/>
      <c r="Q122" s="168"/>
      <c r="R122" s="168"/>
      <c r="S122" s="168"/>
      <c r="T122" s="168"/>
      <c r="U122" s="168" t="s">
        <v>11</v>
      </c>
      <c r="V122" s="169" t="s">
        <v>718</v>
      </c>
      <c r="W122" s="132"/>
      <c r="X122" s="132"/>
      <c r="Y122" s="132"/>
      <c r="Z122" s="132" t="s">
        <v>79</v>
      </c>
      <c r="AA122" s="132" t="s">
        <v>888</v>
      </c>
      <c r="AD122" s="120"/>
    </row>
    <row r="123" spans="1:30" ht="30" x14ac:dyDescent="0.25">
      <c r="A123" s="258">
        <v>99</v>
      </c>
      <c r="B123" s="147" t="s">
        <v>719</v>
      </c>
      <c r="C123" s="186" t="s">
        <v>25</v>
      </c>
      <c r="D123" s="148">
        <f t="shared" si="3"/>
        <v>0.08</v>
      </c>
      <c r="E123" s="167"/>
      <c r="F123" s="158">
        <f t="shared" si="2"/>
        <v>0.08</v>
      </c>
      <c r="G123" s="168"/>
      <c r="H123" s="168">
        <v>0.08</v>
      </c>
      <c r="I123" s="168"/>
      <c r="J123" s="168"/>
      <c r="K123" s="168"/>
      <c r="L123" s="168"/>
      <c r="M123" s="168"/>
      <c r="N123" s="168"/>
      <c r="O123" s="168"/>
      <c r="P123" s="168"/>
      <c r="Q123" s="168"/>
      <c r="R123" s="168"/>
      <c r="S123" s="168"/>
      <c r="T123" s="168"/>
      <c r="U123" s="168" t="s">
        <v>11</v>
      </c>
      <c r="V123" s="169" t="s">
        <v>720</v>
      </c>
      <c r="W123" s="132"/>
      <c r="X123" s="132"/>
      <c r="Y123" s="132"/>
      <c r="Z123" s="132" t="s">
        <v>79</v>
      </c>
      <c r="AA123" s="132" t="s">
        <v>888</v>
      </c>
      <c r="AD123" s="120"/>
    </row>
    <row r="124" spans="1:30" ht="30" x14ac:dyDescent="0.25">
      <c r="A124" s="258">
        <v>100</v>
      </c>
      <c r="B124" s="147" t="s">
        <v>721</v>
      </c>
      <c r="C124" s="186" t="s">
        <v>25</v>
      </c>
      <c r="D124" s="148">
        <f t="shared" si="3"/>
        <v>0.06</v>
      </c>
      <c r="E124" s="167"/>
      <c r="F124" s="158">
        <f t="shared" si="2"/>
        <v>0.06</v>
      </c>
      <c r="G124" s="168"/>
      <c r="H124" s="168">
        <v>0.06</v>
      </c>
      <c r="I124" s="168"/>
      <c r="J124" s="168"/>
      <c r="K124" s="168"/>
      <c r="L124" s="168"/>
      <c r="M124" s="168"/>
      <c r="N124" s="168"/>
      <c r="O124" s="168"/>
      <c r="P124" s="168"/>
      <c r="Q124" s="168"/>
      <c r="R124" s="168"/>
      <c r="S124" s="168"/>
      <c r="T124" s="168"/>
      <c r="U124" s="168" t="s">
        <v>11</v>
      </c>
      <c r="V124" s="169" t="s">
        <v>722</v>
      </c>
      <c r="W124" s="132"/>
      <c r="X124" s="132"/>
      <c r="Y124" s="132"/>
      <c r="Z124" s="132" t="s">
        <v>79</v>
      </c>
      <c r="AA124" s="132" t="s">
        <v>888</v>
      </c>
      <c r="AD124" s="120"/>
    </row>
    <row r="125" spans="1:30" x14ac:dyDescent="0.25">
      <c r="A125" s="258">
        <v>101</v>
      </c>
      <c r="B125" s="147" t="s">
        <v>723</v>
      </c>
      <c r="C125" s="186" t="s">
        <v>25</v>
      </c>
      <c r="D125" s="148">
        <f t="shared" si="3"/>
        <v>0.1</v>
      </c>
      <c r="E125" s="167"/>
      <c r="F125" s="158">
        <f t="shared" si="2"/>
        <v>0.1</v>
      </c>
      <c r="G125" s="168">
        <v>0.1</v>
      </c>
      <c r="H125" s="168"/>
      <c r="I125" s="168"/>
      <c r="J125" s="168"/>
      <c r="K125" s="168"/>
      <c r="L125" s="168"/>
      <c r="M125" s="168"/>
      <c r="N125" s="168"/>
      <c r="O125" s="168"/>
      <c r="P125" s="168"/>
      <c r="Q125" s="168"/>
      <c r="R125" s="168"/>
      <c r="S125" s="168"/>
      <c r="T125" s="168"/>
      <c r="U125" s="168" t="s">
        <v>11</v>
      </c>
      <c r="V125" s="169" t="s">
        <v>724</v>
      </c>
      <c r="W125" s="132" t="s">
        <v>79</v>
      </c>
      <c r="X125" s="132"/>
      <c r="Y125" s="132"/>
      <c r="Z125" s="132"/>
      <c r="AA125" s="134" t="s">
        <v>47</v>
      </c>
      <c r="AC125" s="120">
        <v>94</v>
      </c>
      <c r="AD125" s="120"/>
    </row>
    <row r="126" spans="1:30" x14ac:dyDescent="0.25">
      <c r="A126" s="258">
        <v>102</v>
      </c>
      <c r="B126" s="147" t="s">
        <v>725</v>
      </c>
      <c r="C126" s="186" t="s">
        <v>25</v>
      </c>
      <c r="D126" s="148">
        <f t="shared" si="3"/>
        <v>0.08</v>
      </c>
      <c r="E126" s="167"/>
      <c r="F126" s="158">
        <f t="shared" si="2"/>
        <v>0.08</v>
      </c>
      <c r="G126" s="168">
        <v>0.08</v>
      </c>
      <c r="H126" s="168"/>
      <c r="I126" s="168"/>
      <c r="J126" s="168"/>
      <c r="K126" s="168"/>
      <c r="L126" s="168"/>
      <c r="M126" s="168"/>
      <c r="N126" s="168"/>
      <c r="O126" s="168"/>
      <c r="P126" s="168"/>
      <c r="Q126" s="168"/>
      <c r="R126" s="168"/>
      <c r="S126" s="168"/>
      <c r="T126" s="168"/>
      <c r="U126" s="168" t="s">
        <v>11</v>
      </c>
      <c r="V126" s="169" t="s">
        <v>726</v>
      </c>
      <c r="W126" s="132" t="s">
        <v>79</v>
      </c>
      <c r="X126" s="132"/>
      <c r="Y126" s="132"/>
      <c r="Z126" s="132"/>
      <c r="AA126" s="134" t="s">
        <v>47</v>
      </c>
      <c r="AC126" s="120">
        <v>95</v>
      </c>
      <c r="AD126" s="120"/>
    </row>
    <row r="127" spans="1:30" x14ac:dyDescent="0.25">
      <c r="A127" s="258">
        <v>103</v>
      </c>
      <c r="B127" s="147" t="s">
        <v>876</v>
      </c>
      <c r="C127" s="186" t="s">
        <v>14</v>
      </c>
      <c r="D127" s="148">
        <f t="shared" si="3"/>
        <v>0.01</v>
      </c>
      <c r="E127" s="149"/>
      <c r="F127" s="158">
        <f t="shared" si="2"/>
        <v>0.01</v>
      </c>
      <c r="G127" s="152"/>
      <c r="H127" s="152">
        <v>0.01</v>
      </c>
      <c r="I127" s="152"/>
      <c r="J127" s="152"/>
      <c r="K127" s="152"/>
      <c r="L127" s="152"/>
      <c r="M127" s="152"/>
      <c r="N127" s="152"/>
      <c r="O127" s="152"/>
      <c r="P127" s="152"/>
      <c r="Q127" s="152"/>
      <c r="R127" s="152"/>
      <c r="S127" s="152"/>
      <c r="T127" s="152"/>
      <c r="U127" s="152" t="s">
        <v>6</v>
      </c>
      <c r="V127" s="132" t="s">
        <v>698</v>
      </c>
      <c r="W127" s="132" t="s">
        <v>79</v>
      </c>
      <c r="X127" s="132"/>
      <c r="Y127" s="132"/>
      <c r="Z127" s="132"/>
      <c r="AA127" s="134" t="s">
        <v>47</v>
      </c>
      <c r="AD127" s="120"/>
    </row>
    <row r="128" spans="1:30" x14ac:dyDescent="0.25">
      <c r="A128" s="141" t="s">
        <v>501</v>
      </c>
      <c r="B128" s="249" t="s">
        <v>882</v>
      </c>
      <c r="C128" s="142"/>
      <c r="D128" s="143"/>
      <c r="E128" s="144"/>
      <c r="F128" s="143"/>
      <c r="G128" s="145"/>
      <c r="H128" s="145"/>
      <c r="I128" s="145"/>
      <c r="J128" s="145"/>
      <c r="K128" s="145"/>
      <c r="L128" s="145"/>
      <c r="M128" s="145"/>
      <c r="N128" s="145"/>
      <c r="O128" s="145"/>
      <c r="P128" s="145"/>
      <c r="Q128" s="145"/>
      <c r="R128" s="145"/>
      <c r="S128" s="145"/>
      <c r="T128" s="145"/>
      <c r="U128" s="146"/>
      <c r="V128" s="146"/>
      <c r="W128" s="132"/>
      <c r="X128" s="132"/>
      <c r="Y128" s="132"/>
      <c r="Z128" s="132"/>
      <c r="AA128" s="132"/>
      <c r="AD128" s="120"/>
    </row>
    <row r="129" spans="1:30" ht="45" x14ac:dyDescent="0.25">
      <c r="A129" s="258">
        <v>104</v>
      </c>
      <c r="B129" s="147" t="s">
        <v>818</v>
      </c>
      <c r="C129" s="186" t="s">
        <v>15</v>
      </c>
      <c r="D129" s="148">
        <f t="shared" si="3"/>
        <v>6.5000000000000002E-2</v>
      </c>
      <c r="E129" s="149"/>
      <c r="F129" s="150">
        <f>SUM(G129:T129)</f>
        <v>6.5000000000000002E-2</v>
      </c>
      <c r="G129" s="151"/>
      <c r="H129" s="151"/>
      <c r="I129" s="151"/>
      <c r="J129" s="151"/>
      <c r="K129" s="151"/>
      <c r="L129" s="151"/>
      <c r="M129" s="151">
        <v>6.5000000000000002E-2</v>
      </c>
      <c r="N129" s="151"/>
      <c r="O129" s="151"/>
      <c r="P129" s="151"/>
      <c r="Q129" s="151"/>
      <c r="R129" s="151"/>
      <c r="S129" s="151"/>
      <c r="T129" s="151"/>
      <c r="U129" s="152" t="s">
        <v>820</v>
      </c>
      <c r="V129" s="152" t="s">
        <v>821</v>
      </c>
      <c r="W129" s="132" t="s">
        <v>79</v>
      </c>
      <c r="X129" s="132"/>
      <c r="Y129" s="132"/>
      <c r="Z129" s="132"/>
      <c r="AA129" s="134" t="s">
        <v>47</v>
      </c>
      <c r="AD129" s="120"/>
    </row>
    <row r="130" spans="1:30" ht="30" x14ac:dyDescent="0.25">
      <c r="A130" s="258">
        <v>105</v>
      </c>
      <c r="B130" s="147" t="s">
        <v>819</v>
      </c>
      <c r="C130" s="186" t="s">
        <v>15</v>
      </c>
      <c r="D130" s="148">
        <f t="shared" si="3"/>
        <v>0.03</v>
      </c>
      <c r="E130" s="149"/>
      <c r="F130" s="150">
        <f>SUM(G130:T130)</f>
        <v>0.03</v>
      </c>
      <c r="G130" s="151"/>
      <c r="H130" s="151"/>
      <c r="I130" s="151"/>
      <c r="J130" s="151"/>
      <c r="K130" s="151"/>
      <c r="L130" s="151"/>
      <c r="M130" s="151">
        <v>0.03</v>
      </c>
      <c r="N130" s="151"/>
      <c r="O130" s="151"/>
      <c r="P130" s="151"/>
      <c r="Q130" s="151"/>
      <c r="R130" s="151"/>
      <c r="S130" s="151"/>
      <c r="T130" s="151"/>
      <c r="U130" s="152" t="s">
        <v>822</v>
      </c>
      <c r="V130" s="152" t="s">
        <v>851</v>
      </c>
      <c r="W130" s="132" t="s">
        <v>79</v>
      </c>
      <c r="X130" s="132"/>
      <c r="Y130" s="132"/>
      <c r="Z130" s="132"/>
      <c r="AA130" s="134" t="s">
        <v>47</v>
      </c>
      <c r="AD130" s="120"/>
    </row>
    <row r="131" spans="1:30" ht="30" x14ac:dyDescent="0.25">
      <c r="A131" s="258">
        <v>106</v>
      </c>
      <c r="B131" s="147" t="s">
        <v>823</v>
      </c>
      <c r="C131" s="186" t="s">
        <v>15</v>
      </c>
      <c r="D131" s="148">
        <f t="shared" si="3"/>
        <v>0.14499999999999999</v>
      </c>
      <c r="E131" s="149"/>
      <c r="F131" s="150">
        <f>SUM(G131:T131)</f>
        <v>0.14499999999999999</v>
      </c>
      <c r="G131" s="151"/>
      <c r="H131" s="151">
        <v>0.14499999999999999</v>
      </c>
      <c r="I131" s="151"/>
      <c r="J131" s="151"/>
      <c r="K131" s="151"/>
      <c r="L131" s="151"/>
      <c r="M131" s="151"/>
      <c r="N131" s="151"/>
      <c r="O131" s="151"/>
      <c r="P131" s="151"/>
      <c r="Q131" s="151"/>
      <c r="R131" s="151"/>
      <c r="S131" s="151"/>
      <c r="T131" s="151"/>
      <c r="U131" s="152" t="s">
        <v>822</v>
      </c>
      <c r="V131" s="152" t="s">
        <v>825</v>
      </c>
      <c r="W131" s="132"/>
      <c r="X131" s="132"/>
      <c r="Y131" s="132"/>
      <c r="Z131" s="132" t="s">
        <v>79</v>
      </c>
      <c r="AA131" s="132" t="s">
        <v>888</v>
      </c>
      <c r="AD131" s="120"/>
    </row>
    <row r="132" spans="1:30" ht="30" x14ac:dyDescent="0.25">
      <c r="A132" s="258">
        <v>107</v>
      </c>
      <c r="B132" s="147" t="s">
        <v>824</v>
      </c>
      <c r="C132" s="186" t="s">
        <v>14</v>
      </c>
      <c r="D132" s="148">
        <f t="shared" si="3"/>
        <v>0.03</v>
      </c>
      <c r="E132" s="149"/>
      <c r="F132" s="150">
        <f>SUM(G132:T132)</f>
        <v>0.03</v>
      </c>
      <c r="G132" s="151"/>
      <c r="H132" s="151">
        <v>1.7899999999999999E-2</v>
      </c>
      <c r="I132" s="151">
        <v>1.21E-2</v>
      </c>
      <c r="J132" s="151"/>
      <c r="K132" s="151"/>
      <c r="L132" s="151"/>
      <c r="M132" s="151"/>
      <c r="N132" s="151"/>
      <c r="O132" s="151"/>
      <c r="P132" s="151"/>
      <c r="Q132" s="151"/>
      <c r="R132" s="151"/>
      <c r="S132" s="151"/>
      <c r="T132" s="151"/>
      <c r="U132" s="152" t="s">
        <v>826</v>
      </c>
      <c r="V132" s="152" t="s">
        <v>827</v>
      </c>
      <c r="W132" s="132"/>
      <c r="X132" s="132"/>
      <c r="Y132" s="132"/>
      <c r="Z132" s="132" t="s">
        <v>79</v>
      </c>
      <c r="AA132" s="132" t="s">
        <v>888</v>
      </c>
      <c r="AD132" s="120"/>
    </row>
    <row r="133" spans="1:30" x14ac:dyDescent="0.25">
      <c r="A133" s="141" t="s">
        <v>271</v>
      </c>
      <c r="B133" s="247" t="s">
        <v>675</v>
      </c>
      <c r="C133" s="171"/>
      <c r="D133" s="143"/>
      <c r="E133" s="144"/>
      <c r="F133" s="143"/>
      <c r="G133" s="172"/>
      <c r="H133" s="172"/>
      <c r="I133" s="173"/>
      <c r="J133" s="173"/>
      <c r="K133" s="173"/>
      <c r="L133" s="173"/>
      <c r="M133" s="172"/>
      <c r="N133" s="173"/>
      <c r="O133" s="173"/>
      <c r="P133" s="173"/>
      <c r="Q133" s="173"/>
      <c r="R133" s="173"/>
      <c r="S133" s="173"/>
      <c r="T133" s="174"/>
      <c r="U133" s="175"/>
      <c r="V133" s="176"/>
      <c r="W133" s="132"/>
      <c r="X133" s="132"/>
      <c r="Y133" s="132"/>
      <c r="Z133" s="132"/>
      <c r="AA133" s="132"/>
      <c r="AD133" s="120"/>
    </row>
    <row r="134" spans="1:30" x14ac:dyDescent="0.25">
      <c r="A134" s="141" t="s">
        <v>484</v>
      </c>
      <c r="B134" s="247" t="s">
        <v>674</v>
      </c>
      <c r="C134" s="171"/>
      <c r="D134" s="143"/>
      <c r="E134" s="144"/>
      <c r="F134" s="143"/>
      <c r="G134" s="172"/>
      <c r="H134" s="172"/>
      <c r="I134" s="173"/>
      <c r="J134" s="173"/>
      <c r="K134" s="173"/>
      <c r="L134" s="173"/>
      <c r="M134" s="172"/>
      <c r="N134" s="173"/>
      <c r="O134" s="173"/>
      <c r="P134" s="173"/>
      <c r="Q134" s="173"/>
      <c r="R134" s="173"/>
      <c r="S134" s="173"/>
      <c r="T134" s="174"/>
      <c r="U134" s="175"/>
      <c r="V134" s="176"/>
      <c r="W134" s="132"/>
      <c r="X134" s="132"/>
      <c r="Y134" s="132"/>
      <c r="Z134" s="132"/>
      <c r="AA134" s="132"/>
      <c r="AD134" s="120"/>
    </row>
    <row r="135" spans="1:30" ht="30" x14ac:dyDescent="0.25">
      <c r="A135" s="258">
        <v>108</v>
      </c>
      <c r="B135" s="147" t="s">
        <v>228</v>
      </c>
      <c r="C135" s="186" t="s">
        <v>31</v>
      </c>
      <c r="D135" s="148">
        <v>0.03</v>
      </c>
      <c r="E135" s="149"/>
      <c r="F135" s="150">
        <f t="shared" ref="F135:F189" si="4">SUM(G135:T135)</f>
        <v>0.03</v>
      </c>
      <c r="G135" s="151"/>
      <c r="H135" s="151"/>
      <c r="I135" s="151">
        <v>0.03</v>
      </c>
      <c r="J135" s="151"/>
      <c r="K135" s="151"/>
      <c r="L135" s="151"/>
      <c r="M135" s="151"/>
      <c r="N135" s="151"/>
      <c r="O135" s="151"/>
      <c r="P135" s="151"/>
      <c r="Q135" s="151"/>
      <c r="R135" s="151"/>
      <c r="S135" s="151"/>
      <c r="T135" s="151"/>
      <c r="U135" s="152" t="s">
        <v>9</v>
      </c>
      <c r="V135" s="152" t="s">
        <v>229</v>
      </c>
      <c r="W135" s="132"/>
      <c r="X135" s="132"/>
      <c r="Y135" s="132" t="s">
        <v>79</v>
      </c>
      <c r="Z135" s="132"/>
      <c r="AA135" s="214" t="s">
        <v>1043</v>
      </c>
      <c r="AD135" s="120"/>
    </row>
    <row r="136" spans="1:30" ht="30" x14ac:dyDescent="0.25">
      <c r="A136" s="258">
        <v>109</v>
      </c>
      <c r="B136" s="186" t="s">
        <v>169</v>
      </c>
      <c r="C136" s="186" t="s">
        <v>31</v>
      </c>
      <c r="D136" s="148">
        <v>0.04</v>
      </c>
      <c r="E136" s="148"/>
      <c r="F136" s="150">
        <f t="shared" si="4"/>
        <v>0.04</v>
      </c>
      <c r="G136" s="165"/>
      <c r="H136" s="165"/>
      <c r="I136" s="165">
        <v>0.04</v>
      </c>
      <c r="J136" s="165"/>
      <c r="K136" s="165"/>
      <c r="L136" s="165"/>
      <c r="M136" s="165"/>
      <c r="N136" s="165"/>
      <c r="O136" s="165"/>
      <c r="P136" s="165"/>
      <c r="Q136" s="165"/>
      <c r="R136" s="165"/>
      <c r="S136" s="165"/>
      <c r="T136" s="165"/>
      <c r="U136" s="132" t="s">
        <v>637</v>
      </c>
      <c r="V136" s="132" t="s">
        <v>170</v>
      </c>
      <c r="W136" s="132"/>
      <c r="X136" s="132"/>
      <c r="Y136" s="132" t="s">
        <v>79</v>
      </c>
      <c r="Z136" s="132"/>
      <c r="AA136" s="214" t="s">
        <v>1043</v>
      </c>
      <c r="AD136" s="120"/>
    </row>
    <row r="137" spans="1:30" ht="30" x14ac:dyDescent="0.25">
      <c r="A137" s="258">
        <v>110</v>
      </c>
      <c r="B137" s="147" t="s">
        <v>877</v>
      </c>
      <c r="C137" s="186" t="s">
        <v>31</v>
      </c>
      <c r="D137" s="148">
        <v>0.11700000000000001</v>
      </c>
      <c r="E137" s="149"/>
      <c r="F137" s="150">
        <f t="shared" si="4"/>
        <v>0.12</v>
      </c>
      <c r="G137" s="151">
        <v>0.12</v>
      </c>
      <c r="H137" s="151"/>
      <c r="I137" s="151"/>
      <c r="J137" s="151"/>
      <c r="K137" s="151"/>
      <c r="L137" s="151"/>
      <c r="M137" s="151"/>
      <c r="N137" s="151"/>
      <c r="O137" s="151"/>
      <c r="P137" s="151"/>
      <c r="Q137" s="151"/>
      <c r="R137" s="151"/>
      <c r="S137" s="151"/>
      <c r="T137" s="151"/>
      <c r="U137" s="152" t="s">
        <v>10</v>
      </c>
      <c r="V137" s="152" t="s">
        <v>219</v>
      </c>
      <c r="W137" s="132"/>
      <c r="X137" s="132"/>
      <c r="Y137" s="132" t="s">
        <v>79</v>
      </c>
      <c r="Z137" s="132"/>
      <c r="AA137" s="214" t="s">
        <v>1043</v>
      </c>
      <c r="AD137" s="120"/>
    </row>
    <row r="138" spans="1:30" ht="30" x14ac:dyDescent="0.25">
      <c r="A138" s="258">
        <v>111</v>
      </c>
      <c r="B138" s="147" t="s">
        <v>216</v>
      </c>
      <c r="C138" s="186" t="s">
        <v>31</v>
      </c>
      <c r="D138" s="148">
        <v>0.13</v>
      </c>
      <c r="E138" s="149"/>
      <c r="F138" s="150">
        <f t="shared" si="4"/>
        <v>0.13</v>
      </c>
      <c r="G138" s="151"/>
      <c r="H138" s="151"/>
      <c r="I138" s="151">
        <v>0.13</v>
      </c>
      <c r="J138" s="151"/>
      <c r="K138" s="151"/>
      <c r="L138" s="151"/>
      <c r="M138" s="151"/>
      <c r="N138" s="151"/>
      <c r="O138" s="151"/>
      <c r="P138" s="151"/>
      <c r="Q138" s="151"/>
      <c r="R138" s="151"/>
      <c r="S138" s="151"/>
      <c r="T138" s="151"/>
      <c r="U138" s="152" t="s">
        <v>9</v>
      </c>
      <c r="V138" s="152" t="s">
        <v>217</v>
      </c>
      <c r="W138" s="132"/>
      <c r="X138" s="132"/>
      <c r="Y138" s="132" t="s">
        <v>79</v>
      </c>
      <c r="Z138" s="132"/>
      <c r="AA138" s="214" t="s">
        <v>1043</v>
      </c>
      <c r="AD138" s="120"/>
    </row>
    <row r="139" spans="1:30" ht="30" x14ac:dyDescent="0.25">
      <c r="A139" s="258">
        <v>112</v>
      </c>
      <c r="B139" s="186" t="s">
        <v>164</v>
      </c>
      <c r="C139" s="186" t="s">
        <v>31</v>
      </c>
      <c r="D139" s="148">
        <v>0.23</v>
      </c>
      <c r="E139" s="148"/>
      <c r="F139" s="150">
        <f t="shared" si="4"/>
        <v>0.23</v>
      </c>
      <c r="G139" s="165">
        <v>0.23</v>
      </c>
      <c r="H139" s="165"/>
      <c r="I139" s="165"/>
      <c r="J139" s="165"/>
      <c r="K139" s="165"/>
      <c r="L139" s="165"/>
      <c r="M139" s="165"/>
      <c r="N139" s="165"/>
      <c r="O139" s="165"/>
      <c r="P139" s="165"/>
      <c r="Q139" s="165"/>
      <c r="R139" s="165"/>
      <c r="S139" s="165"/>
      <c r="T139" s="165"/>
      <c r="U139" s="132" t="s">
        <v>9</v>
      </c>
      <c r="V139" s="132" t="s">
        <v>167</v>
      </c>
      <c r="W139" s="132"/>
      <c r="X139" s="132"/>
      <c r="Y139" s="132" t="s">
        <v>79</v>
      </c>
      <c r="Z139" s="132"/>
      <c r="AA139" s="214" t="s">
        <v>1043</v>
      </c>
      <c r="AD139" s="120"/>
    </row>
    <row r="140" spans="1:30" ht="30" x14ac:dyDescent="0.25">
      <c r="A140" s="258">
        <v>113</v>
      </c>
      <c r="B140" s="147" t="s">
        <v>224</v>
      </c>
      <c r="C140" s="186" t="s">
        <v>31</v>
      </c>
      <c r="D140" s="148">
        <v>0.27929999999999999</v>
      </c>
      <c r="E140" s="149"/>
      <c r="F140" s="150">
        <f t="shared" si="4"/>
        <v>0.28000000000000003</v>
      </c>
      <c r="G140" s="151">
        <v>0.28000000000000003</v>
      </c>
      <c r="H140" s="151"/>
      <c r="I140" s="151"/>
      <c r="J140" s="151"/>
      <c r="K140" s="151"/>
      <c r="L140" s="151"/>
      <c r="M140" s="151"/>
      <c r="N140" s="151"/>
      <c r="O140" s="151"/>
      <c r="P140" s="151"/>
      <c r="Q140" s="151"/>
      <c r="R140" s="151"/>
      <c r="S140" s="151"/>
      <c r="T140" s="151"/>
      <c r="U140" s="152" t="s">
        <v>10</v>
      </c>
      <c r="V140" s="152" t="s">
        <v>225</v>
      </c>
      <c r="W140" s="132"/>
      <c r="X140" s="132"/>
      <c r="Y140" s="132" t="s">
        <v>79</v>
      </c>
      <c r="Z140" s="132"/>
      <c r="AA140" s="214" t="s">
        <v>1043</v>
      </c>
      <c r="AD140" s="120"/>
    </row>
    <row r="141" spans="1:30" ht="30" x14ac:dyDescent="0.25">
      <c r="A141" s="258">
        <v>114</v>
      </c>
      <c r="B141" s="186" t="s">
        <v>164</v>
      </c>
      <c r="C141" s="186" t="s">
        <v>31</v>
      </c>
      <c r="D141" s="148">
        <f>F141</f>
        <v>0.44999999999999996</v>
      </c>
      <c r="E141" s="148"/>
      <c r="F141" s="150">
        <f t="shared" si="4"/>
        <v>0.44999999999999996</v>
      </c>
      <c r="G141" s="165">
        <f>0.03+0.42</f>
        <v>0.44999999999999996</v>
      </c>
      <c r="H141" s="165"/>
      <c r="I141" s="165"/>
      <c r="J141" s="165"/>
      <c r="K141" s="165"/>
      <c r="L141" s="165"/>
      <c r="M141" s="165"/>
      <c r="N141" s="165"/>
      <c r="O141" s="165"/>
      <c r="P141" s="165"/>
      <c r="Q141" s="165"/>
      <c r="R141" s="165"/>
      <c r="S141" s="165"/>
      <c r="T141" s="165"/>
      <c r="U141" s="152" t="s">
        <v>10</v>
      </c>
      <c r="V141" s="132" t="s">
        <v>917</v>
      </c>
      <c r="W141" s="132"/>
      <c r="X141" s="132"/>
      <c r="Y141" s="132" t="s">
        <v>79</v>
      </c>
      <c r="Z141" s="132"/>
      <c r="AA141" s="214" t="s">
        <v>1043</v>
      </c>
      <c r="AD141" s="120"/>
    </row>
    <row r="142" spans="1:30" ht="30" x14ac:dyDescent="0.25">
      <c r="A142" s="258">
        <v>115</v>
      </c>
      <c r="B142" s="186" t="s">
        <v>164</v>
      </c>
      <c r="C142" s="186" t="s">
        <v>31</v>
      </c>
      <c r="D142" s="148">
        <v>0.56999999999999995</v>
      </c>
      <c r="E142" s="148"/>
      <c r="F142" s="150">
        <f t="shared" si="4"/>
        <v>0.56999999999999995</v>
      </c>
      <c r="G142" s="165">
        <v>0.56999999999999995</v>
      </c>
      <c r="H142" s="165"/>
      <c r="I142" s="165"/>
      <c r="J142" s="165"/>
      <c r="K142" s="165"/>
      <c r="L142" s="165"/>
      <c r="M142" s="165"/>
      <c r="N142" s="165"/>
      <c r="O142" s="165"/>
      <c r="P142" s="165"/>
      <c r="Q142" s="165"/>
      <c r="R142" s="165"/>
      <c r="S142" s="165"/>
      <c r="T142" s="165"/>
      <c r="U142" s="152" t="s">
        <v>7</v>
      </c>
      <c r="V142" s="132" t="s">
        <v>166</v>
      </c>
      <c r="W142" s="132"/>
      <c r="X142" s="132"/>
      <c r="Y142" s="132" t="s">
        <v>79</v>
      </c>
      <c r="Z142" s="132"/>
      <c r="AA142" s="214" t="s">
        <v>1043</v>
      </c>
      <c r="AD142" s="120"/>
    </row>
    <row r="143" spans="1:30" ht="30" x14ac:dyDescent="0.25">
      <c r="A143" s="258">
        <v>116</v>
      </c>
      <c r="B143" s="147" t="s">
        <v>220</v>
      </c>
      <c r="C143" s="186" t="s">
        <v>31</v>
      </c>
      <c r="D143" s="148">
        <v>1.0809</v>
      </c>
      <c r="E143" s="149"/>
      <c r="F143" s="150">
        <f t="shared" si="4"/>
        <v>1.08</v>
      </c>
      <c r="G143" s="151">
        <v>1.08</v>
      </c>
      <c r="H143" s="151"/>
      <c r="I143" s="151"/>
      <c r="J143" s="151"/>
      <c r="K143" s="151"/>
      <c r="L143" s="151"/>
      <c r="M143" s="151"/>
      <c r="N143" s="151"/>
      <c r="O143" s="151"/>
      <c r="P143" s="151"/>
      <c r="Q143" s="151"/>
      <c r="R143" s="151"/>
      <c r="S143" s="151"/>
      <c r="T143" s="151"/>
      <c r="U143" s="152" t="s">
        <v>10</v>
      </c>
      <c r="V143" s="152" t="s">
        <v>221</v>
      </c>
      <c r="W143" s="132"/>
      <c r="X143" s="132"/>
      <c r="Y143" s="132" t="s">
        <v>79</v>
      </c>
      <c r="Z143" s="132"/>
      <c r="AA143" s="214" t="s">
        <v>1043</v>
      </c>
      <c r="AD143" s="120"/>
    </row>
    <row r="144" spans="1:30" ht="30" x14ac:dyDescent="0.25">
      <c r="A144" s="258">
        <v>117</v>
      </c>
      <c r="B144" s="147" t="s">
        <v>226</v>
      </c>
      <c r="C144" s="186" t="s">
        <v>31</v>
      </c>
      <c r="D144" s="148">
        <v>1.2295</v>
      </c>
      <c r="E144" s="149"/>
      <c r="F144" s="150">
        <f t="shared" si="4"/>
        <v>1.23</v>
      </c>
      <c r="G144" s="151">
        <v>1.23</v>
      </c>
      <c r="H144" s="151"/>
      <c r="I144" s="151"/>
      <c r="J144" s="151"/>
      <c r="K144" s="151"/>
      <c r="L144" s="151"/>
      <c r="M144" s="151"/>
      <c r="N144" s="151"/>
      <c r="O144" s="151"/>
      <c r="P144" s="151"/>
      <c r="Q144" s="151"/>
      <c r="R144" s="151"/>
      <c r="S144" s="151"/>
      <c r="T144" s="151"/>
      <c r="U144" s="152" t="s">
        <v>11</v>
      </c>
      <c r="V144" s="152" t="s">
        <v>227</v>
      </c>
      <c r="W144" s="132"/>
      <c r="X144" s="132"/>
      <c r="Y144" s="132" t="s">
        <v>79</v>
      </c>
      <c r="Z144" s="132"/>
      <c r="AA144" s="214" t="s">
        <v>1043</v>
      </c>
      <c r="AD144" s="120"/>
    </row>
    <row r="145" spans="1:30" ht="30" x14ac:dyDescent="0.25">
      <c r="A145" s="258">
        <v>118</v>
      </c>
      <c r="B145" s="147" t="s">
        <v>230</v>
      </c>
      <c r="C145" s="186" t="s">
        <v>31</v>
      </c>
      <c r="D145" s="148">
        <v>1.4055</v>
      </c>
      <c r="E145" s="149"/>
      <c r="F145" s="150">
        <f t="shared" si="4"/>
        <v>1.41</v>
      </c>
      <c r="G145" s="151">
        <v>1.41</v>
      </c>
      <c r="H145" s="151"/>
      <c r="I145" s="151"/>
      <c r="J145" s="151"/>
      <c r="K145" s="151"/>
      <c r="L145" s="151"/>
      <c r="M145" s="151"/>
      <c r="N145" s="151"/>
      <c r="O145" s="151"/>
      <c r="P145" s="151"/>
      <c r="Q145" s="151"/>
      <c r="R145" s="151"/>
      <c r="S145" s="151"/>
      <c r="T145" s="151"/>
      <c r="U145" s="152" t="s">
        <v>9</v>
      </c>
      <c r="V145" s="152" t="s">
        <v>231</v>
      </c>
      <c r="W145" s="132"/>
      <c r="X145" s="132"/>
      <c r="Y145" s="132" t="s">
        <v>79</v>
      </c>
      <c r="Z145" s="132"/>
      <c r="AA145" s="214" t="s">
        <v>1043</v>
      </c>
      <c r="AD145" s="120"/>
    </row>
    <row r="146" spans="1:30" ht="30" x14ac:dyDescent="0.25">
      <c r="A146" s="258">
        <v>119</v>
      </c>
      <c r="B146" s="147" t="s">
        <v>213</v>
      </c>
      <c r="C146" s="186" t="s">
        <v>31</v>
      </c>
      <c r="D146" s="148">
        <f>E146+F146</f>
        <v>1.8900000000000001</v>
      </c>
      <c r="E146" s="149"/>
      <c r="F146" s="150">
        <f t="shared" si="4"/>
        <v>1.8900000000000001</v>
      </c>
      <c r="G146" s="151">
        <v>1.8900000000000001</v>
      </c>
      <c r="H146" s="151"/>
      <c r="I146" s="151"/>
      <c r="J146" s="151"/>
      <c r="K146" s="151"/>
      <c r="L146" s="151"/>
      <c r="M146" s="151"/>
      <c r="N146" s="151"/>
      <c r="O146" s="151"/>
      <c r="P146" s="151"/>
      <c r="Q146" s="151"/>
      <c r="R146" s="151"/>
      <c r="S146" s="151"/>
      <c r="T146" s="151"/>
      <c r="U146" s="152" t="s">
        <v>34</v>
      </c>
      <c r="V146" s="152" t="s">
        <v>682</v>
      </c>
      <c r="W146" s="132"/>
      <c r="X146" s="132"/>
      <c r="Y146" s="132"/>
      <c r="Z146" s="132" t="s">
        <v>79</v>
      </c>
      <c r="AA146" s="132" t="s">
        <v>888</v>
      </c>
      <c r="AD146" s="120"/>
    </row>
    <row r="147" spans="1:30" ht="150" x14ac:dyDescent="0.25">
      <c r="A147" s="258">
        <v>120</v>
      </c>
      <c r="B147" s="186" t="s">
        <v>164</v>
      </c>
      <c r="C147" s="186" t="s">
        <v>31</v>
      </c>
      <c r="D147" s="148">
        <f>F147</f>
        <v>5.25</v>
      </c>
      <c r="E147" s="148"/>
      <c r="F147" s="150">
        <f t="shared" si="4"/>
        <v>5.25</v>
      </c>
      <c r="G147" s="165">
        <v>5.25</v>
      </c>
      <c r="H147" s="165"/>
      <c r="I147" s="165"/>
      <c r="J147" s="165"/>
      <c r="K147" s="165"/>
      <c r="L147" s="165"/>
      <c r="M147" s="165"/>
      <c r="N147" s="165"/>
      <c r="O147" s="165"/>
      <c r="P147" s="165"/>
      <c r="Q147" s="165"/>
      <c r="R147" s="165"/>
      <c r="S147" s="165"/>
      <c r="T147" s="165"/>
      <c r="U147" s="132" t="s">
        <v>637</v>
      </c>
      <c r="V147" s="132" t="s">
        <v>683</v>
      </c>
      <c r="W147" s="132"/>
      <c r="X147" s="132"/>
      <c r="Y147" s="132" t="s">
        <v>79</v>
      </c>
      <c r="Z147" s="132"/>
      <c r="AA147" s="214" t="s">
        <v>1043</v>
      </c>
      <c r="AD147" s="120"/>
    </row>
    <row r="148" spans="1:30" ht="180" x14ac:dyDescent="0.25">
      <c r="A148" s="258">
        <v>121</v>
      </c>
      <c r="B148" s="186" t="s">
        <v>164</v>
      </c>
      <c r="C148" s="186" t="s">
        <v>31</v>
      </c>
      <c r="D148" s="148">
        <f>20.13+1.12</f>
        <v>21.25</v>
      </c>
      <c r="E148" s="148"/>
      <c r="F148" s="150">
        <f t="shared" si="4"/>
        <v>21.25</v>
      </c>
      <c r="G148" s="165">
        <v>21.25</v>
      </c>
      <c r="H148" s="165"/>
      <c r="I148" s="165"/>
      <c r="J148" s="165"/>
      <c r="K148" s="165"/>
      <c r="L148" s="165"/>
      <c r="M148" s="165"/>
      <c r="N148" s="165"/>
      <c r="O148" s="165"/>
      <c r="P148" s="165"/>
      <c r="Q148" s="165"/>
      <c r="R148" s="165"/>
      <c r="S148" s="165"/>
      <c r="T148" s="165"/>
      <c r="U148" s="132" t="s">
        <v>11</v>
      </c>
      <c r="V148" s="132" t="s">
        <v>684</v>
      </c>
      <c r="W148" s="132"/>
      <c r="X148" s="132"/>
      <c r="Y148" s="132" t="s">
        <v>79</v>
      </c>
      <c r="Z148" s="132"/>
      <c r="AA148" s="214" t="s">
        <v>1043</v>
      </c>
      <c r="AD148" s="120"/>
    </row>
    <row r="149" spans="1:30" ht="30" x14ac:dyDescent="0.25">
      <c r="A149" s="258">
        <v>122</v>
      </c>
      <c r="B149" s="147" t="s">
        <v>701</v>
      </c>
      <c r="C149" s="186" t="s">
        <v>31</v>
      </c>
      <c r="D149" s="148">
        <f t="shared" ref="D149:D181" si="5">E149+F149</f>
        <v>0.61</v>
      </c>
      <c r="E149" s="149"/>
      <c r="F149" s="158">
        <f t="shared" si="4"/>
        <v>0.61</v>
      </c>
      <c r="G149" s="152">
        <v>0.61</v>
      </c>
      <c r="H149" s="152"/>
      <c r="I149" s="152"/>
      <c r="J149" s="152"/>
      <c r="K149" s="152"/>
      <c r="L149" s="152"/>
      <c r="M149" s="152"/>
      <c r="N149" s="152"/>
      <c r="O149" s="152"/>
      <c r="P149" s="152"/>
      <c r="Q149" s="152"/>
      <c r="R149" s="152"/>
      <c r="S149" s="152"/>
      <c r="T149" s="152"/>
      <c r="U149" s="152" t="s">
        <v>8</v>
      </c>
      <c r="V149" s="132" t="s">
        <v>703</v>
      </c>
      <c r="W149" s="132"/>
      <c r="X149" s="132"/>
      <c r="Y149" s="132" t="s">
        <v>79</v>
      </c>
      <c r="Z149" s="132"/>
      <c r="AA149" s="214" t="s">
        <v>1043</v>
      </c>
      <c r="AD149" s="120"/>
    </row>
    <row r="150" spans="1:30" ht="63.75" x14ac:dyDescent="0.25">
      <c r="A150" s="258">
        <v>123</v>
      </c>
      <c r="B150" s="147" t="s">
        <v>696</v>
      </c>
      <c r="C150" s="186" t="s">
        <v>31</v>
      </c>
      <c r="D150" s="148">
        <f t="shared" si="5"/>
        <v>0.44</v>
      </c>
      <c r="E150" s="149"/>
      <c r="F150" s="158">
        <f t="shared" si="4"/>
        <v>0.44</v>
      </c>
      <c r="G150" s="152">
        <v>0.22</v>
      </c>
      <c r="H150" s="152"/>
      <c r="I150" s="152"/>
      <c r="J150" s="152"/>
      <c r="K150" s="152">
        <v>0.22</v>
      </c>
      <c r="L150" s="152"/>
      <c r="M150" s="152"/>
      <c r="N150" s="152"/>
      <c r="O150" s="152"/>
      <c r="P150" s="152"/>
      <c r="Q150" s="152"/>
      <c r="R150" s="152"/>
      <c r="S150" s="152"/>
      <c r="T150" s="152"/>
      <c r="U150" s="152" t="s">
        <v>10</v>
      </c>
      <c r="V150" s="132" t="s">
        <v>697</v>
      </c>
      <c r="W150" s="132"/>
      <c r="X150" s="132"/>
      <c r="Y150" s="132" t="s">
        <v>79</v>
      </c>
      <c r="Z150" s="132"/>
      <c r="AA150" s="214" t="s">
        <v>1043</v>
      </c>
      <c r="AB150" s="120" t="s">
        <v>899</v>
      </c>
      <c r="AC150" s="120">
        <v>112</v>
      </c>
      <c r="AD150" s="120"/>
    </row>
    <row r="151" spans="1:30" ht="30" x14ac:dyDescent="0.25">
      <c r="A151" s="258">
        <v>124</v>
      </c>
      <c r="B151" s="147" t="s">
        <v>727</v>
      </c>
      <c r="C151" s="186" t="s">
        <v>31</v>
      </c>
      <c r="D151" s="148">
        <f t="shared" si="5"/>
        <v>2.5099999999999998</v>
      </c>
      <c r="E151" s="167"/>
      <c r="F151" s="158">
        <f t="shared" si="4"/>
        <v>2.5099999999999998</v>
      </c>
      <c r="G151" s="168">
        <v>2.5099999999999998</v>
      </c>
      <c r="H151" s="168"/>
      <c r="I151" s="168"/>
      <c r="J151" s="168"/>
      <c r="K151" s="168"/>
      <c r="L151" s="168"/>
      <c r="M151" s="168"/>
      <c r="N151" s="168"/>
      <c r="O151" s="168"/>
      <c r="P151" s="168"/>
      <c r="Q151" s="168"/>
      <c r="R151" s="168"/>
      <c r="S151" s="168"/>
      <c r="T151" s="168"/>
      <c r="U151" s="168" t="s">
        <v>11</v>
      </c>
      <c r="V151" s="169" t="s">
        <v>728</v>
      </c>
      <c r="W151" s="132"/>
      <c r="X151" s="132"/>
      <c r="Y151" s="132" t="s">
        <v>79</v>
      </c>
      <c r="Z151" s="132"/>
      <c r="AA151" s="214" t="s">
        <v>1043</v>
      </c>
      <c r="AD151" s="120"/>
    </row>
    <row r="152" spans="1:30" ht="30" x14ac:dyDescent="0.25">
      <c r="A152" s="258">
        <v>125</v>
      </c>
      <c r="B152" s="147" t="s">
        <v>729</v>
      </c>
      <c r="C152" s="186" t="s">
        <v>31</v>
      </c>
      <c r="D152" s="148">
        <f t="shared" si="5"/>
        <v>0.33</v>
      </c>
      <c r="E152" s="167"/>
      <c r="F152" s="158">
        <f t="shared" si="4"/>
        <v>0.33</v>
      </c>
      <c r="G152" s="168">
        <v>0.33</v>
      </c>
      <c r="H152" s="168"/>
      <c r="I152" s="168"/>
      <c r="J152" s="168"/>
      <c r="K152" s="168"/>
      <c r="L152" s="168"/>
      <c r="M152" s="168"/>
      <c r="N152" s="168"/>
      <c r="O152" s="168"/>
      <c r="P152" s="168"/>
      <c r="Q152" s="168"/>
      <c r="R152" s="168"/>
      <c r="S152" s="168"/>
      <c r="T152" s="168"/>
      <c r="U152" s="168" t="s">
        <v>11</v>
      </c>
      <c r="V152" s="169" t="s">
        <v>730</v>
      </c>
      <c r="W152" s="132"/>
      <c r="X152" s="132"/>
      <c r="Y152" s="132" t="s">
        <v>79</v>
      </c>
      <c r="Z152" s="132"/>
      <c r="AA152" s="214" t="s">
        <v>1043</v>
      </c>
      <c r="AD152" s="120"/>
    </row>
    <row r="153" spans="1:30" ht="30" x14ac:dyDescent="0.25">
      <c r="A153" s="258">
        <v>126</v>
      </c>
      <c r="B153" s="147" t="s">
        <v>731</v>
      </c>
      <c r="C153" s="186" t="s">
        <v>31</v>
      </c>
      <c r="D153" s="148">
        <f t="shared" si="5"/>
        <v>2.2400000000000002</v>
      </c>
      <c r="E153" s="167"/>
      <c r="F153" s="158">
        <f t="shared" si="4"/>
        <v>2.2400000000000002</v>
      </c>
      <c r="G153" s="168">
        <v>2.2400000000000002</v>
      </c>
      <c r="H153" s="168"/>
      <c r="I153" s="168"/>
      <c r="J153" s="168"/>
      <c r="K153" s="168"/>
      <c r="L153" s="168"/>
      <c r="M153" s="168"/>
      <c r="N153" s="168"/>
      <c r="O153" s="168"/>
      <c r="P153" s="168"/>
      <c r="Q153" s="168"/>
      <c r="R153" s="168"/>
      <c r="S153" s="168"/>
      <c r="T153" s="168"/>
      <c r="U153" s="168" t="s">
        <v>11</v>
      </c>
      <c r="V153" s="169" t="s">
        <v>732</v>
      </c>
      <c r="W153" s="132"/>
      <c r="X153" s="132"/>
      <c r="Y153" s="132" t="s">
        <v>79</v>
      </c>
      <c r="Z153" s="132"/>
      <c r="AA153" s="214" t="s">
        <v>1043</v>
      </c>
      <c r="AD153" s="120"/>
    </row>
    <row r="154" spans="1:30" ht="30" x14ac:dyDescent="0.25">
      <c r="A154" s="258">
        <v>127</v>
      </c>
      <c r="B154" s="147" t="s">
        <v>733</v>
      </c>
      <c r="C154" s="186" t="s">
        <v>31</v>
      </c>
      <c r="D154" s="148">
        <f t="shared" si="5"/>
        <v>0.4</v>
      </c>
      <c r="E154" s="167"/>
      <c r="F154" s="158">
        <f t="shared" si="4"/>
        <v>0.4</v>
      </c>
      <c r="G154" s="168">
        <v>0.4</v>
      </c>
      <c r="H154" s="168"/>
      <c r="I154" s="168"/>
      <c r="J154" s="168"/>
      <c r="K154" s="168"/>
      <c r="L154" s="168"/>
      <c r="M154" s="168"/>
      <c r="N154" s="168"/>
      <c r="O154" s="168"/>
      <c r="P154" s="168"/>
      <c r="Q154" s="168"/>
      <c r="R154" s="168"/>
      <c r="S154" s="168"/>
      <c r="T154" s="168"/>
      <c r="U154" s="168" t="s">
        <v>11</v>
      </c>
      <c r="V154" s="169" t="s">
        <v>734</v>
      </c>
      <c r="W154" s="132"/>
      <c r="X154" s="132"/>
      <c r="Y154" s="132" t="s">
        <v>79</v>
      </c>
      <c r="Z154" s="132"/>
      <c r="AA154" s="214" t="s">
        <v>1043</v>
      </c>
      <c r="AD154" s="120"/>
    </row>
    <row r="155" spans="1:30" ht="30" x14ac:dyDescent="0.25">
      <c r="A155" s="258">
        <v>128</v>
      </c>
      <c r="B155" s="147" t="s">
        <v>735</v>
      </c>
      <c r="C155" s="186" t="s">
        <v>31</v>
      </c>
      <c r="D155" s="148">
        <f t="shared" si="5"/>
        <v>0.23</v>
      </c>
      <c r="E155" s="167"/>
      <c r="F155" s="158">
        <f t="shared" si="4"/>
        <v>0.23</v>
      </c>
      <c r="G155" s="168">
        <v>0.23</v>
      </c>
      <c r="H155" s="168"/>
      <c r="I155" s="168"/>
      <c r="J155" s="168"/>
      <c r="K155" s="168"/>
      <c r="L155" s="168"/>
      <c r="M155" s="168"/>
      <c r="N155" s="168"/>
      <c r="O155" s="168"/>
      <c r="P155" s="168"/>
      <c r="Q155" s="168"/>
      <c r="R155" s="168"/>
      <c r="S155" s="168"/>
      <c r="T155" s="168"/>
      <c r="U155" s="168" t="s">
        <v>11</v>
      </c>
      <c r="V155" s="169" t="s">
        <v>736</v>
      </c>
      <c r="W155" s="132"/>
      <c r="X155" s="132"/>
      <c r="Y155" s="132" t="s">
        <v>79</v>
      </c>
      <c r="Z155" s="132"/>
      <c r="AA155" s="214" t="s">
        <v>1043</v>
      </c>
      <c r="AD155" s="120"/>
    </row>
    <row r="156" spans="1:30" ht="30" x14ac:dyDescent="0.25">
      <c r="A156" s="258">
        <v>129</v>
      </c>
      <c r="B156" s="147" t="s">
        <v>737</v>
      </c>
      <c r="C156" s="186" t="s">
        <v>31</v>
      </c>
      <c r="D156" s="148">
        <f t="shared" si="5"/>
        <v>0.41</v>
      </c>
      <c r="E156" s="167"/>
      <c r="F156" s="158">
        <f t="shared" si="4"/>
        <v>0.41</v>
      </c>
      <c r="G156" s="168">
        <v>0.41</v>
      </c>
      <c r="H156" s="168"/>
      <c r="I156" s="168"/>
      <c r="J156" s="168"/>
      <c r="K156" s="168"/>
      <c r="L156" s="168"/>
      <c r="M156" s="168"/>
      <c r="N156" s="168"/>
      <c r="O156" s="168"/>
      <c r="P156" s="168"/>
      <c r="Q156" s="168"/>
      <c r="R156" s="168"/>
      <c r="S156" s="168"/>
      <c r="T156" s="168"/>
      <c r="U156" s="168" t="s">
        <v>11</v>
      </c>
      <c r="V156" s="169" t="s">
        <v>738</v>
      </c>
      <c r="W156" s="132"/>
      <c r="X156" s="132"/>
      <c r="Y156" s="132" t="s">
        <v>79</v>
      </c>
      <c r="Z156" s="132"/>
      <c r="AA156" s="214" t="s">
        <v>1043</v>
      </c>
      <c r="AD156" s="120"/>
    </row>
    <row r="157" spans="1:30" ht="30" x14ac:dyDescent="0.25">
      <c r="A157" s="258">
        <v>130</v>
      </c>
      <c r="B157" s="147" t="s">
        <v>739</v>
      </c>
      <c r="C157" s="186" t="s">
        <v>31</v>
      </c>
      <c r="D157" s="148">
        <f t="shared" si="5"/>
        <v>1.59</v>
      </c>
      <c r="E157" s="167"/>
      <c r="F157" s="158">
        <f t="shared" si="4"/>
        <v>1.59</v>
      </c>
      <c r="G157" s="168">
        <v>1.59</v>
      </c>
      <c r="H157" s="168"/>
      <c r="I157" s="168"/>
      <c r="J157" s="168"/>
      <c r="K157" s="168"/>
      <c r="L157" s="168"/>
      <c r="M157" s="168"/>
      <c r="N157" s="168"/>
      <c r="O157" s="168"/>
      <c r="P157" s="168"/>
      <c r="Q157" s="168"/>
      <c r="R157" s="168"/>
      <c r="S157" s="168"/>
      <c r="T157" s="168"/>
      <c r="U157" s="168" t="s">
        <v>11</v>
      </c>
      <c r="V157" s="169" t="s">
        <v>740</v>
      </c>
      <c r="W157" s="132"/>
      <c r="X157" s="132"/>
      <c r="Y157" s="132" t="s">
        <v>79</v>
      </c>
      <c r="Z157" s="132"/>
      <c r="AA157" s="214" t="s">
        <v>1043</v>
      </c>
      <c r="AD157" s="120"/>
    </row>
    <row r="158" spans="1:30" ht="30" x14ac:dyDescent="0.25">
      <c r="A158" s="258">
        <v>131</v>
      </c>
      <c r="B158" s="147" t="s">
        <v>741</v>
      </c>
      <c r="C158" s="186" t="s">
        <v>31</v>
      </c>
      <c r="D158" s="148">
        <f t="shared" si="5"/>
        <v>0.08</v>
      </c>
      <c r="E158" s="167"/>
      <c r="F158" s="158">
        <f t="shared" si="4"/>
        <v>0.08</v>
      </c>
      <c r="G158" s="168">
        <v>0.08</v>
      </c>
      <c r="H158" s="168"/>
      <c r="I158" s="168"/>
      <c r="J158" s="168"/>
      <c r="K158" s="168"/>
      <c r="L158" s="168"/>
      <c r="M158" s="168"/>
      <c r="N158" s="168"/>
      <c r="O158" s="168"/>
      <c r="P158" s="168"/>
      <c r="Q158" s="168"/>
      <c r="R158" s="168"/>
      <c r="S158" s="168"/>
      <c r="T158" s="168"/>
      <c r="U158" s="168" t="s">
        <v>11</v>
      </c>
      <c r="V158" s="169" t="s">
        <v>726</v>
      </c>
      <c r="W158" s="132"/>
      <c r="X158" s="132"/>
      <c r="Y158" s="132" t="s">
        <v>79</v>
      </c>
      <c r="Z158" s="132"/>
      <c r="AA158" s="214" t="s">
        <v>1043</v>
      </c>
      <c r="AD158" s="120"/>
    </row>
    <row r="159" spans="1:30" ht="30" x14ac:dyDescent="0.25">
      <c r="A159" s="258">
        <v>132</v>
      </c>
      <c r="B159" s="147" t="s">
        <v>742</v>
      </c>
      <c r="C159" s="186" t="s">
        <v>31</v>
      </c>
      <c r="D159" s="148">
        <f t="shared" si="5"/>
        <v>1.1200000000000001</v>
      </c>
      <c r="E159" s="167"/>
      <c r="F159" s="158">
        <f t="shared" si="4"/>
        <v>1.1200000000000001</v>
      </c>
      <c r="G159" s="168">
        <v>1.1200000000000001</v>
      </c>
      <c r="H159" s="168"/>
      <c r="I159" s="168"/>
      <c r="J159" s="168"/>
      <c r="K159" s="168"/>
      <c r="L159" s="168"/>
      <c r="M159" s="168"/>
      <c r="N159" s="168"/>
      <c r="O159" s="168"/>
      <c r="P159" s="168"/>
      <c r="Q159" s="168"/>
      <c r="R159" s="168"/>
      <c r="S159" s="168"/>
      <c r="T159" s="168"/>
      <c r="U159" s="168" t="s">
        <v>11</v>
      </c>
      <c r="V159" s="169" t="s">
        <v>743</v>
      </c>
      <c r="W159" s="132"/>
      <c r="X159" s="132"/>
      <c r="Y159" s="132" t="s">
        <v>79</v>
      </c>
      <c r="Z159" s="132"/>
      <c r="AA159" s="214" t="s">
        <v>1043</v>
      </c>
      <c r="AD159" s="120"/>
    </row>
    <row r="160" spans="1:30" ht="30" x14ac:dyDescent="0.25">
      <c r="A160" s="258">
        <v>133</v>
      </c>
      <c r="B160" s="147" t="s">
        <v>744</v>
      </c>
      <c r="C160" s="186" t="s">
        <v>31</v>
      </c>
      <c r="D160" s="148">
        <f t="shared" si="5"/>
        <v>7.0000000000000007E-2</v>
      </c>
      <c r="E160" s="167"/>
      <c r="F160" s="158">
        <f t="shared" si="4"/>
        <v>7.0000000000000007E-2</v>
      </c>
      <c r="G160" s="168">
        <v>7.0000000000000007E-2</v>
      </c>
      <c r="H160" s="168"/>
      <c r="I160" s="168"/>
      <c r="J160" s="168"/>
      <c r="K160" s="168"/>
      <c r="L160" s="168"/>
      <c r="M160" s="168"/>
      <c r="N160" s="168"/>
      <c r="O160" s="168"/>
      <c r="P160" s="168"/>
      <c r="Q160" s="168"/>
      <c r="R160" s="168"/>
      <c r="S160" s="168"/>
      <c r="T160" s="168"/>
      <c r="U160" s="168" t="s">
        <v>11</v>
      </c>
      <c r="V160" s="169" t="s">
        <v>745</v>
      </c>
      <c r="W160" s="132"/>
      <c r="X160" s="132"/>
      <c r="Y160" s="132" t="s">
        <v>79</v>
      </c>
      <c r="Z160" s="132"/>
      <c r="AA160" s="214" t="s">
        <v>1043</v>
      </c>
      <c r="AD160" s="120"/>
    </row>
    <row r="161" spans="1:30" ht="30" x14ac:dyDescent="0.25">
      <c r="A161" s="258">
        <v>134</v>
      </c>
      <c r="B161" s="147" t="s">
        <v>746</v>
      </c>
      <c r="C161" s="186" t="s">
        <v>31</v>
      </c>
      <c r="D161" s="148">
        <f t="shared" si="5"/>
        <v>1.43</v>
      </c>
      <c r="E161" s="167"/>
      <c r="F161" s="158">
        <f t="shared" si="4"/>
        <v>1.43</v>
      </c>
      <c r="G161" s="168">
        <v>1.43</v>
      </c>
      <c r="H161" s="168"/>
      <c r="I161" s="168"/>
      <c r="J161" s="168"/>
      <c r="K161" s="168"/>
      <c r="L161" s="168"/>
      <c r="M161" s="168"/>
      <c r="N161" s="168"/>
      <c r="O161" s="168"/>
      <c r="P161" s="168"/>
      <c r="Q161" s="168"/>
      <c r="R161" s="168"/>
      <c r="S161" s="168"/>
      <c r="T161" s="168"/>
      <c r="U161" s="168" t="s">
        <v>11</v>
      </c>
      <c r="V161" s="169" t="s">
        <v>747</v>
      </c>
      <c r="W161" s="132"/>
      <c r="X161" s="132"/>
      <c r="Y161" s="132" t="s">
        <v>79</v>
      </c>
      <c r="Z161" s="132"/>
      <c r="AA161" s="214" t="s">
        <v>1043</v>
      </c>
      <c r="AD161" s="120"/>
    </row>
    <row r="162" spans="1:30" ht="30" x14ac:dyDescent="0.25">
      <c r="A162" s="258">
        <v>135</v>
      </c>
      <c r="B162" s="147" t="s">
        <v>748</v>
      </c>
      <c r="C162" s="186" t="s">
        <v>31</v>
      </c>
      <c r="D162" s="148">
        <f t="shared" si="5"/>
        <v>0.96</v>
      </c>
      <c r="E162" s="167"/>
      <c r="F162" s="158">
        <f t="shared" si="4"/>
        <v>0.96</v>
      </c>
      <c r="G162" s="168">
        <v>0.96</v>
      </c>
      <c r="H162" s="168"/>
      <c r="I162" s="168"/>
      <c r="J162" s="168"/>
      <c r="K162" s="168"/>
      <c r="L162" s="168"/>
      <c r="M162" s="168"/>
      <c r="N162" s="168"/>
      <c r="O162" s="168"/>
      <c r="P162" s="168"/>
      <c r="Q162" s="168"/>
      <c r="R162" s="168"/>
      <c r="S162" s="168"/>
      <c r="T162" s="168"/>
      <c r="U162" s="168" t="s">
        <v>11</v>
      </c>
      <c r="V162" s="169" t="s">
        <v>749</v>
      </c>
      <c r="W162" s="132"/>
      <c r="X162" s="132"/>
      <c r="Y162" s="132" t="s">
        <v>79</v>
      </c>
      <c r="Z162" s="132"/>
      <c r="AA162" s="214" t="s">
        <v>1043</v>
      </c>
      <c r="AD162" s="120"/>
    </row>
    <row r="163" spans="1:30" ht="30" x14ac:dyDescent="0.25">
      <c r="A163" s="258">
        <v>136</v>
      </c>
      <c r="B163" s="147" t="s">
        <v>750</v>
      </c>
      <c r="C163" s="186" t="s">
        <v>31</v>
      </c>
      <c r="D163" s="148">
        <f t="shared" si="5"/>
        <v>2.83</v>
      </c>
      <c r="E163" s="167"/>
      <c r="F163" s="158">
        <f t="shared" si="4"/>
        <v>2.83</v>
      </c>
      <c r="G163" s="168">
        <v>2.83</v>
      </c>
      <c r="H163" s="168"/>
      <c r="I163" s="168"/>
      <c r="J163" s="168"/>
      <c r="K163" s="168"/>
      <c r="L163" s="168"/>
      <c r="M163" s="168"/>
      <c r="N163" s="168"/>
      <c r="O163" s="168"/>
      <c r="P163" s="168"/>
      <c r="Q163" s="168"/>
      <c r="R163" s="168"/>
      <c r="S163" s="168"/>
      <c r="T163" s="168"/>
      <c r="U163" s="168" t="s">
        <v>11</v>
      </c>
      <c r="V163" s="169" t="s">
        <v>751</v>
      </c>
      <c r="W163" s="132"/>
      <c r="X163" s="132"/>
      <c r="Y163" s="132" t="s">
        <v>79</v>
      </c>
      <c r="Z163" s="132"/>
      <c r="AA163" s="214" t="s">
        <v>1043</v>
      </c>
      <c r="AD163" s="120"/>
    </row>
    <row r="164" spans="1:30" ht="30" x14ac:dyDescent="0.25">
      <c r="A164" s="258">
        <v>137</v>
      </c>
      <c r="B164" s="147" t="s">
        <v>752</v>
      </c>
      <c r="C164" s="186" t="s">
        <v>31</v>
      </c>
      <c r="D164" s="148">
        <f t="shared" si="5"/>
        <v>1.08</v>
      </c>
      <c r="E164" s="167"/>
      <c r="F164" s="158">
        <f t="shared" si="4"/>
        <v>1.08</v>
      </c>
      <c r="G164" s="168">
        <v>1.08</v>
      </c>
      <c r="H164" s="168"/>
      <c r="I164" s="168"/>
      <c r="J164" s="168"/>
      <c r="K164" s="168"/>
      <c r="L164" s="168"/>
      <c r="M164" s="168"/>
      <c r="N164" s="168"/>
      <c r="O164" s="168"/>
      <c r="P164" s="168"/>
      <c r="Q164" s="168"/>
      <c r="R164" s="168"/>
      <c r="S164" s="168"/>
      <c r="T164" s="168"/>
      <c r="U164" s="168" t="s">
        <v>11</v>
      </c>
      <c r="V164" s="169" t="s">
        <v>753</v>
      </c>
      <c r="W164" s="132"/>
      <c r="X164" s="132"/>
      <c r="Y164" s="132" t="s">
        <v>79</v>
      </c>
      <c r="Z164" s="132"/>
      <c r="AA164" s="214" t="s">
        <v>1043</v>
      </c>
      <c r="AD164" s="120"/>
    </row>
    <row r="165" spans="1:30" ht="30" x14ac:dyDescent="0.25">
      <c r="A165" s="258">
        <v>138</v>
      </c>
      <c r="B165" s="147" t="s">
        <v>754</v>
      </c>
      <c r="C165" s="186" t="s">
        <v>31</v>
      </c>
      <c r="D165" s="148">
        <f t="shared" si="5"/>
        <v>0.23</v>
      </c>
      <c r="E165" s="167"/>
      <c r="F165" s="158">
        <f t="shared" si="4"/>
        <v>0.23</v>
      </c>
      <c r="G165" s="168">
        <v>0.23</v>
      </c>
      <c r="H165" s="168"/>
      <c r="I165" s="168"/>
      <c r="J165" s="168"/>
      <c r="K165" s="168"/>
      <c r="L165" s="168"/>
      <c r="M165" s="168"/>
      <c r="N165" s="168"/>
      <c r="O165" s="168"/>
      <c r="P165" s="168"/>
      <c r="Q165" s="168"/>
      <c r="R165" s="168"/>
      <c r="S165" s="168"/>
      <c r="T165" s="168"/>
      <c r="U165" s="168" t="s">
        <v>11</v>
      </c>
      <c r="V165" s="169" t="s">
        <v>755</v>
      </c>
      <c r="W165" s="132"/>
      <c r="X165" s="132"/>
      <c r="Y165" s="132" t="s">
        <v>79</v>
      </c>
      <c r="Z165" s="132"/>
      <c r="AA165" s="214" t="s">
        <v>1043</v>
      </c>
      <c r="AD165" s="120"/>
    </row>
    <row r="166" spans="1:30" ht="30" x14ac:dyDescent="0.25">
      <c r="A166" s="258">
        <v>139</v>
      </c>
      <c r="B166" s="147" t="s">
        <v>756</v>
      </c>
      <c r="C166" s="186" t="s">
        <v>31</v>
      </c>
      <c r="D166" s="148">
        <f t="shared" si="5"/>
        <v>0.22</v>
      </c>
      <c r="E166" s="167"/>
      <c r="F166" s="158">
        <f t="shared" si="4"/>
        <v>0.22</v>
      </c>
      <c r="G166" s="168">
        <v>0.22</v>
      </c>
      <c r="H166" s="168"/>
      <c r="I166" s="168"/>
      <c r="J166" s="168"/>
      <c r="K166" s="168"/>
      <c r="L166" s="168"/>
      <c r="M166" s="168"/>
      <c r="N166" s="168"/>
      <c r="O166" s="168"/>
      <c r="P166" s="168"/>
      <c r="Q166" s="168"/>
      <c r="R166" s="168"/>
      <c r="S166" s="168"/>
      <c r="T166" s="168"/>
      <c r="U166" s="168" t="s">
        <v>11</v>
      </c>
      <c r="V166" s="169" t="s">
        <v>757</v>
      </c>
      <c r="W166" s="132"/>
      <c r="X166" s="132"/>
      <c r="Y166" s="132" t="s">
        <v>79</v>
      </c>
      <c r="Z166" s="132"/>
      <c r="AA166" s="214" t="s">
        <v>1043</v>
      </c>
      <c r="AD166" s="120"/>
    </row>
    <row r="167" spans="1:30" ht="30" x14ac:dyDescent="0.25">
      <c r="A167" s="258">
        <v>140</v>
      </c>
      <c r="B167" s="147" t="s">
        <v>758</v>
      </c>
      <c r="C167" s="186" t="s">
        <v>31</v>
      </c>
      <c r="D167" s="148">
        <f t="shared" si="5"/>
        <v>0.78</v>
      </c>
      <c r="E167" s="167"/>
      <c r="F167" s="158">
        <f t="shared" si="4"/>
        <v>0.78</v>
      </c>
      <c r="G167" s="168">
        <v>0.78</v>
      </c>
      <c r="H167" s="168"/>
      <c r="I167" s="168"/>
      <c r="J167" s="168"/>
      <c r="K167" s="168"/>
      <c r="L167" s="168"/>
      <c r="M167" s="168"/>
      <c r="N167" s="168"/>
      <c r="O167" s="168"/>
      <c r="P167" s="168"/>
      <c r="Q167" s="168"/>
      <c r="R167" s="168"/>
      <c r="S167" s="168"/>
      <c r="T167" s="168"/>
      <c r="U167" s="168" t="s">
        <v>11</v>
      </c>
      <c r="V167" s="169" t="s">
        <v>759</v>
      </c>
      <c r="W167" s="132"/>
      <c r="X167" s="132"/>
      <c r="Y167" s="132" t="s">
        <v>79</v>
      </c>
      <c r="Z167" s="132"/>
      <c r="AA167" s="214" t="s">
        <v>1043</v>
      </c>
      <c r="AD167" s="120"/>
    </row>
    <row r="168" spans="1:30" ht="30" x14ac:dyDescent="0.25">
      <c r="A168" s="258">
        <v>141</v>
      </c>
      <c r="B168" s="147" t="s">
        <v>760</v>
      </c>
      <c r="C168" s="186" t="s">
        <v>31</v>
      </c>
      <c r="D168" s="148">
        <f t="shared" si="5"/>
        <v>1.1200000000000001</v>
      </c>
      <c r="E168" s="167"/>
      <c r="F168" s="158">
        <f t="shared" si="4"/>
        <v>1.1200000000000001</v>
      </c>
      <c r="G168" s="168">
        <v>1.1200000000000001</v>
      </c>
      <c r="H168" s="168"/>
      <c r="I168" s="168"/>
      <c r="J168" s="168"/>
      <c r="K168" s="168"/>
      <c r="L168" s="168"/>
      <c r="M168" s="168"/>
      <c r="N168" s="168"/>
      <c r="O168" s="168"/>
      <c r="P168" s="168"/>
      <c r="Q168" s="168"/>
      <c r="R168" s="168"/>
      <c r="S168" s="168"/>
      <c r="T168" s="168"/>
      <c r="U168" s="168" t="s">
        <v>11</v>
      </c>
      <c r="V168" s="169" t="s">
        <v>761</v>
      </c>
      <c r="W168" s="132"/>
      <c r="X168" s="132"/>
      <c r="Y168" s="132" t="s">
        <v>79</v>
      </c>
      <c r="Z168" s="132"/>
      <c r="AA168" s="214" t="s">
        <v>1043</v>
      </c>
      <c r="AD168" s="120"/>
    </row>
    <row r="169" spans="1:30" ht="30" x14ac:dyDescent="0.25">
      <c r="A169" s="258">
        <v>142</v>
      </c>
      <c r="B169" s="147" t="s">
        <v>762</v>
      </c>
      <c r="C169" s="186" t="s">
        <v>31</v>
      </c>
      <c r="D169" s="148">
        <f t="shared" si="5"/>
        <v>1.18</v>
      </c>
      <c r="E169" s="167"/>
      <c r="F169" s="158">
        <f t="shared" si="4"/>
        <v>1.18</v>
      </c>
      <c r="G169" s="168">
        <v>1.18</v>
      </c>
      <c r="H169" s="168"/>
      <c r="I169" s="168"/>
      <c r="J169" s="168"/>
      <c r="K169" s="168"/>
      <c r="L169" s="168"/>
      <c r="M169" s="168"/>
      <c r="N169" s="168"/>
      <c r="O169" s="168"/>
      <c r="P169" s="168"/>
      <c r="Q169" s="168"/>
      <c r="R169" s="168"/>
      <c r="S169" s="168"/>
      <c r="T169" s="168"/>
      <c r="U169" s="168" t="s">
        <v>11</v>
      </c>
      <c r="V169" s="169" t="s">
        <v>763</v>
      </c>
      <c r="W169" s="132"/>
      <c r="X169" s="132"/>
      <c r="Y169" s="132" t="s">
        <v>79</v>
      </c>
      <c r="Z169" s="132"/>
      <c r="AA169" s="214" t="s">
        <v>1043</v>
      </c>
      <c r="AD169" s="120"/>
    </row>
    <row r="170" spans="1:30" ht="30" x14ac:dyDescent="0.25">
      <c r="A170" s="258">
        <v>143</v>
      </c>
      <c r="B170" s="147" t="s">
        <v>764</v>
      </c>
      <c r="C170" s="186" t="s">
        <v>31</v>
      </c>
      <c r="D170" s="148">
        <f t="shared" si="5"/>
        <v>0.22</v>
      </c>
      <c r="E170" s="167"/>
      <c r="F170" s="158">
        <f t="shared" si="4"/>
        <v>0.22</v>
      </c>
      <c r="G170" s="168">
        <v>0.22</v>
      </c>
      <c r="H170" s="168"/>
      <c r="I170" s="168"/>
      <c r="J170" s="168"/>
      <c r="K170" s="168"/>
      <c r="L170" s="168"/>
      <c r="M170" s="168"/>
      <c r="N170" s="168"/>
      <c r="O170" s="168"/>
      <c r="P170" s="168"/>
      <c r="Q170" s="168"/>
      <c r="R170" s="168"/>
      <c r="S170" s="168"/>
      <c r="T170" s="168"/>
      <c r="U170" s="168" t="s">
        <v>11</v>
      </c>
      <c r="V170" s="169" t="s">
        <v>765</v>
      </c>
      <c r="W170" s="132"/>
      <c r="X170" s="132"/>
      <c r="Y170" s="132" t="s">
        <v>79</v>
      </c>
      <c r="Z170" s="132"/>
      <c r="AA170" s="214" t="s">
        <v>1043</v>
      </c>
      <c r="AD170" s="120"/>
    </row>
    <row r="171" spans="1:30" ht="30" x14ac:dyDescent="0.25">
      <c r="A171" s="258">
        <v>144</v>
      </c>
      <c r="B171" s="147" t="s">
        <v>766</v>
      </c>
      <c r="C171" s="186" t="s">
        <v>31</v>
      </c>
      <c r="D171" s="148">
        <f t="shared" si="5"/>
        <v>0.54</v>
      </c>
      <c r="E171" s="167"/>
      <c r="F171" s="158">
        <f t="shared" si="4"/>
        <v>0.54</v>
      </c>
      <c r="G171" s="168">
        <v>0.54</v>
      </c>
      <c r="H171" s="168"/>
      <c r="I171" s="168"/>
      <c r="J171" s="168"/>
      <c r="K171" s="168"/>
      <c r="L171" s="168"/>
      <c r="M171" s="168"/>
      <c r="N171" s="168"/>
      <c r="O171" s="168"/>
      <c r="P171" s="168"/>
      <c r="Q171" s="168"/>
      <c r="R171" s="168"/>
      <c r="S171" s="168"/>
      <c r="T171" s="168"/>
      <c r="U171" s="168" t="s">
        <v>11</v>
      </c>
      <c r="V171" s="169" t="s">
        <v>767</v>
      </c>
      <c r="W171" s="132"/>
      <c r="X171" s="132"/>
      <c r="Y171" s="132" t="s">
        <v>79</v>
      </c>
      <c r="Z171" s="132"/>
      <c r="AA171" s="214" t="s">
        <v>1043</v>
      </c>
      <c r="AD171" s="120"/>
    </row>
    <row r="172" spans="1:30" ht="30" x14ac:dyDescent="0.25">
      <c r="A172" s="258">
        <v>145</v>
      </c>
      <c r="B172" s="147" t="s">
        <v>768</v>
      </c>
      <c r="C172" s="186" t="s">
        <v>31</v>
      </c>
      <c r="D172" s="148">
        <f t="shared" si="5"/>
        <v>1.8</v>
      </c>
      <c r="E172" s="167"/>
      <c r="F172" s="158">
        <f t="shared" si="4"/>
        <v>1.8</v>
      </c>
      <c r="G172" s="168">
        <v>1.8</v>
      </c>
      <c r="H172" s="168"/>
      <c r="I172" s="168"/>
      <c r="J172" s="168"/>
      <c r="K172" s="168"/>
      <c r="L172" s="168"/>
      <c r="M172" s="168"/>
      <c r="N172" s="168"/>
      <c r="O172" s="168"/>
      <c r="P172" s="168"/>
      <c r="Q172" s="168"/>
      <c r="R172" s="168"/>
      <c r="S172" s="168"/>
      <c r="T172" s="168"/>
      <c r="U172" s="168" t="s">
        <v>11</v>
      </c>
      <c r="V172" s="169" t="s">
        <v>769</v>
      </c>
      <c r="W172" s="132"/>
      <c r="X172" s="132"/>
      <c r="Y172" s="132" t="s">
        <v>79</v>
      </c>
      <c r="Z172" s="132"/>
      <c r="AA172" s="214" t="s">
        <v>1043</v>
      </c>
      <c r="AD172" s="120"/>
    </row>
    <row r="173" spans="1:30" ht="30" x14ac:dyDescent="0.25">
      <c r="A173" s="258">
        <v>146</v>
      </c>
      <c r="B173" s="147" t="s">
        <v>770</v>
      </c>
      <c r="C173" s="186" t="s">
        <v>31</v>
      </c>
      <c r="D173" s="148">
        <f t="shared" si="5"/>
        <v>0.52</v>
      </c>
      <c r="E173" s="167"/>
      <c r="F173" s="158">
        <f t="shared" si="4"/>
        <v>0.52</v>
      </c>
      <c r="G173" s="168">
        <v>0.52</v>
      </c>
      <c r="H173" s="168"/>
      <c r="I173" s="168"/>
      <c r="J173" s="168"/>
      <c r="K173" s="168"/>
      <c r="L173" s="168"/>
      <c r="M173" s="168"/>
      <c r="N173" s="168"/>
      <c r="O173" s="168"/>
      <c r="P173" s="168"/>
      <c r="Q173" s="168"/>
      <c r="R173" s="168"/>
      <c r="S173" s="168"/>
      <c r="T173" s="168"/>
      <c r="U173" s="168" t="s">
        <v>11</v>
      </c>
      <c r="V173" s="169" t="s">
        <v>771</v>
      </c>
      <c r="W173" s="132"/>
      <c r="X173" s="132"/>
      <c r="Y173" s="132" t="s">
        <v>79</v>
      </c>
      <c r="Z173" s="132"/>
      <c r="AA173" s="214" t="s">
        <v>1043</v>
      </c>
      <c r="AD173" s="120"/>
    </row>
    <row r="174" spans="1:30" ht="30" x14ac:dyDescent="0.25">
      <c r="A174" s="258">
        <v>147</v>
      </c>
      <c r="B174" s="147" t="s">
        <v>772</v>
      </c>
      <c r="C174" s="186" t="s">
        <v>31</v>
      </c>
      <c r="D174" s="148">
        <f t="shared" si="5"/>
        <v>2.41</v>
      </c>
      <c r="E174" s="167"/>
      <c r="F174" s="158">
        <f t="shared" si="4"/>
        <v>2.41</v>
      </c>
      <c r="G174" s="168">
        <v>2.41</v>
      </c>
      <c r="H174" s="168"/>
      <c r="I174" s="168"/>
      <c r="J174" s="168"/>
      <c r="K174" s="168"/>
      <c r="L174" s="168"/>
      <c r="M174" s="168"/>
      <c r="N174" s="168"/>
      <c r="O174" s="168"/>
      <c r="P174" s="168"/>
      <c r="Q174" s="168"/>
      <c r="R174" s="168"/>
      <c r="S174" s="168"/>
      <c r="T174" s="168"/>
      <c r="U174" s="168" t="s">
        <v>11</v>
      </c>
      <c r="V174" s="169" t="s">
        <v>773</v>
      </c>
      <c r="W174" s="132"/>
      <c r="X174" s="132"/>
      <c r="Y174" s="132" t="s">
        <v>79</v>
      </c>
      <c r="Z174" s="132"/>
      <c r="AA174" s="214" t="s">
        <v>1043</v>
      </c>
      <c r="AD174" s="120"/>
    </row>
    <row r="175" spans="1:30" ht="30" x14ac:dyDescent="0.25">
      <c r="A175" s="258">
        <v>148</v>
      </c>
      <c r="B175" s="147" t="s">
        <v>774</v>
      </c>
      <c r="C175" s="186" t="s">
        <v>31</v>
      </c>
      <c r="D175" s="148">
        <f t="shared" si="5"/>
        <v>0.08</v>
      </c>
      <c r="E175" s="167"/>
      <c r="F175" s="158">
        <f t="shared" si="4"/>
        <v>0.08</v>
      </c>
      <c r="G175" s="168">
        <v>0.08</v>
      </c>
      <c r="H175" s="168"/>
      <c r="I175" s="168"/>
      <c r="J175" s="168"/>
      <c r="K175" s="168"/>
      <c r="L175" s="168"/>
      <c r="M175" s="168"/>
      <c r="N175" s="168"/>
      <c r="O175" s="168"/>
      <c r="P175" s="168"/>
      <c r="Q175" s="168"/>
      <c r="R175" s="168"/>
      <c r="S175" s="168"/>
      <c r="T175" s="168"/>
      <c r="U175" s="168" t="s">
        <v>11</v>
      </c>
      <c r="V175" s="169" t="s">
        <v>775</v>
      </c>
      <c r="W175" s="132"/>
      <c r="X175" s="132"/>
      <c r="Y175" s="132" t="s">
        <v>79</v>
      </c>
      <c r="Z175" s="132"/>
      <c r="AA175" s="214" t="s">
        <v>1043</v>
      </c>
      <c r="AD175" s="120"/>
    </row>
    <row r="176" spans="1:30" ht="30" x14ac:dyDescent="0.25">
      <c r="A176" s="258">
        <v>149</v>
      </c>
      <c r="B176" s="147" t="s">
        <v>776</v>
      </c>
      <c r="C176" s="186" t="s">
        <v>31</v>
      </c>
      <c r="D176" s="148">
        <f t="shared" si="5"/>
        <v>0.15</v>
      </c>
      <c r="E176" s="167"/>
      <c r="F176" s="158">
        <f t="shared" si="4"/>
        <v>0.15</v>
      </c>
      <c r="G176" s="168">
        <v>0.15</v>
      </c>
      <c r="H176" s="168"/>
      <c r="I176" s="168"/>
      <c r="J176" s="168"/>
      <c r="K176" s="168"/>
      <c r="L176" s="168"/>
      <c r="M176" s="168"/>
      <c r="N176" s="168"/>
      <c r="O176" s="168"/>
      <c r="P176" s="168"/>
      <c r="Q176" s="168"/>
      <c r="R176" s="168"/>
      <c r="S176" s="168"/>
      <c r="T176" s="168"/>
      <c r="U176" s="168" t="s">
        <v>11</v>
      </c>
      <c r="V176" s="169" t="s">
        <v>777</v>
      </c>
      <c r="W176" s="132"/>
      <c r="X176" s="132"/>
      <c r="Y176" s="132" t="s">
        <v>79</v>
      </c>
      <c r="Z176" s="132"/>
      <c r="AA176" s="214" t="s">
        <v>1043</v>
      </c>
      <c r="AD176" s="120"/>
    </row>
    <row r="177" spans="1:30" ht="30" x14ac:dyDescent="0.25">
      <c r="A177" s="258">
        <v>150</v>
      </c>
      <c r="B177" s="147" t="s">
        <v>778</v>
      </c>
      <c r="C177" s="186" t="s">
        <v>31</v>
      </c>
      <c r="D177" s="148">
        <f t="shared" si="5"/>
        <v>0.75</v>
      </c>
      <c r="E177" s="167"/>
      <c r="F177" s="158">
        <f t="shared" si="4"/>
        <v>0.75</v>
      </c>
      <c r="G177" s="168">
        <v>0.75</v>
      </c>
      <c r="H177" s="168"/>
      <c r="I177" s="168"/>
      <c r="J177" s="168"/>
      <c r="K177" s="168"/>
      <c r="L177" s="168"/>
      <c r="M177" s="168"/>
      <c r="N177" s="168"/>
      <c r="O177" s="168"/>
      <c r="P177" s="168"/>
      <c r="Q177" s="168"/>
      <c r="R177" s="168"/>
      <c r="S177" s="168"/>
      <c r="T177" s="168"/>
      <c r="U177" s="168" t="s">
        <v>11</v>
      </c>
      <c r="V177" s="169" t="s">
        <v>779</v>
      </c>
      <c r="W177" s="132"/>
      <c r="X177" s="132"/>
      <c r="Y177" s="132" t="s">
        <v>79</v>
      </c>
      <c r="Z177" s="132"/>
      <c r="AA177" s="214" t="s">
        <v>1043</v>
      </c>
      <c r="AD177" s="120"/>
    </row>
    <row r="178" spans="1:30" ht="30" x14ac:dyDescent="0.25">
      <c r="A178" s="258">
        <v>151</v>
      </c>
      <c r="B178" s="147" t="s">
        <v>780</v>
      </c>
      <c r="C178" s="186" t="s">
        <v>31</v>
      </c>
      <c r="D178" s="148">
        <f t="shared" si="5"/>
        <v>1.04</v>
      </c>
      <c r="E178" s="167"/>
      <c r="F178" s="158">
        <f t="shared" si="4"/>
        <v>1.04</v>
      </c>
      <c r="G178" s="168">
        <v>1.04</v>
      </c>
      <c r="H178" s="168"/>
      <c r="I178" s="168"/>
      <c r="J178" s="168"/>
      <c r="K178" s="168"/>
      <c r="L178" s="168"/>
      <c r="M178" s="168"/>
      <c r="N178" s="168"/>
      <c r="O178" s="168"/>
      <c r="P178" s="168"/>
      <c r="Q178" s="168"/>
      <c r="R178" s="168"/>
      <c r="S178" s="168"/>
      <c r="T178" s="168"/>
      <c r="U178" s="168" t="s">
        <v>11</v>
      </c>
      <c r="V178" s="169" t="s">
        <v>781</v>
      </c>
      <c r="W178" s="132"/>
      <c r="X178" s="132"/>
      <c r="Y178" s="132" t="s">
        <v>79</v>
      </c>
      <c r="Z178" s="132"/>
      <c r="AA178" s="214" t="s">
        <v>1043</v>
      </c>
      <c r="AD178" s="120"/>
    </row>
    <row r="179" spans="1:30" ht="30" x14ac:dyDescent="0.25">
      <c r="A179" s="258">
        <v>152</v>
      </c>
      <c r="B179" s="147" t="s">
        <v>782</v>
      </c>
      <c r="C179" s="186" t="s">
        <v>31</v>
      </c>
      <c r="D179" s="148">
        <f t="shared" si="5"/>
        <v>0.52</v>
      </c>
      <c r="E179" s="167"/>
      <c r="F179" s="158">
        <f t="shared" si="4"/>
        <v>0.52</v>
      </c>
      <c r="G179" s="168">
        <v>0.52</v>
      </c>
      <c r="H179" s="168"/>
      <c r="I179" s="168"/>
      <c r="J179" s="168"/>
      <c r="K179" s="168"/>
      <c r="L179" s="168"/>
      <c r="M179" s="168"/>
      <c r="N179" s="168"/>
      <c r="O179" s="168"/>
      <c r="P179" s="168"/>
      <c r="Q179" s="168"/>
      <c r="R179" s="168"/>
      <c r="S179" s="168"/>
      <c r="T179" s="168"/>
      <c r="U179" s="168" t="s">
        <v>11</v>
      </c>
      <c r="V179" s="169" t="s">
        <v>783</v>
      </c>
      <c r="W179" s="132"/>
      <c r="X179" s="132"/>
      <c r="Y179" s="132" t="s">
        <v>79</v>
      </c>
      <c r="Z179" s="132"/>
      <c r="AA179" s="214" t="s">
        <v>1043</v>
      </c>
      <c r="AD179" s="120"/>
    </row>
    <row r="180" spans="1:30" ht="30" x14ac:dyDescent="0.25">
      <c r="A180" s="258">
        <v>153</v>
      </c>
      <c r="B180" s="147" t="s">
        <v>784</v>
      </c>
      <c r="C180" s="186" t="s">
        <v>31</v>
      </c>
      <c r="D180" s="148">
        <f t="shared" si="5"/>
        <v>4.21</v>
      </c>
      <c r="E180" s="167"/>
      <c r="F180" s="158">
        <f t="shared" si="4"/>
        <v>4.21</v>
      </c>
      <c r="G180" s="168">
        <v>4.21</v>
      </c>
      <c r="H180" s="168"/>
      <c r="I180" s="168"/>
      <c r="J180" s="168"/>
      <c r="K180" s="168"/>
      <c r="L180" s="168"/>
      <c r="M180" s="168"/>
      <c r="N180" s="168"/>
      <c r="O180" s="168"/>
      <c r="P180" s="168"/>
      <c r="Q180" s="168"/>
      <c r="R180" s="168"/>
      <c r="S180" s="168"/>
      <c r="T180" s="168"/>
      <c r="U180" s="168" t="s">
        <v>11</v>
      </c>
      <c r="V180" s="169" t="s">
        <v>785</v>
      </c>
      <c r="W180" s="132"/>
      <c r="X180" s="132"/>
      <c r="Y180" s="132" t="s">
        <v>79</v>
      </c>
      <c r="Z180" s="132"/>
      <c r="AA180" s="214" t="s">
        <v>1043</v>
      </c>
      <c r="AD180" s="120"/>
    </row>
    <row r="181" spans="1:30" ht="30" x14ac:dyDescent="0.25">
      <c r="A181" s="258">
        <v>154</v>
      </c>
      <c r="B181" s="147" t="s">
        <v>786</v>
      </c>
      <c r="C181" s="186" t="s">
        <v>31</v>
      </c>
      <c r="D181" s="148">
        <f t="shared" si="5"/>
        <v>2.69</v>
      </c>
      <c r="E181" s="167"/>
      <c r="F181" s="158">
        <f t="shared" si="4"/>
        <v>2.69</v>
      </c>
      <c r="G181" s="168">
        <v>2.69</v>
      </c>
      <c r="H181" s="168"/>
      <c r="I181" s="168"/>
      <c r="J181" s="168"/>
      <c r="K181" s="168"/>
      <c r="L181" s="168"/>
      <c r="M181" s="168"/>
      <c r="N181" s="168"/>
      <c r="O181" s="168"/>
      <c r="P181" s="168"/>
      <c r="Q181" s="168"/>
      <c r="R181" s="168"/>
      <c r="S181" s="168"/>
      <c r="T181" s="168"/>
      <c r="U181" s="168" t="s">
        <v>11</v>
      </c>
      <c r="V181" s="169" t="s">
        <v>787</v>
      </c>
      <c r="W181" s="132"/>
      <c r="X181" s="132"/>
      <c r="Y181" s="132" t="s">
        <v>79</v>
      </c>
      <c r="Z181" s="132"/>
      <c r="AA181" s="214" t="s">
        <v>1043</v>
      </c>
      <c r="AD181" s="120"/>
    </row>
    <row r="182" spans="1:30" ht="30" x14ac:dyDescent="0.25">
      <c r="A182" s="258">
        <v>155</v>
      </c>
      <c r="B182" s="206" t="s">
        <v>878</v>
      </c>
      <c r="C182" s="186" t="s">
        <v>32</v>
      </c>
      <c r="D182" s="158">
        <v>50</v>
      </c>
      <c r="E182" s="158">
        <v>50</v>
      </c>
      <c r="F182" s="158">
        <f t="shared" si="4"/>
        <v>0</v>
      </c>
      <c r="G182" s="159"/>
      <c r="H182" s="160"/>
      <c r="I182" s="160"/>
      <c r="J182" s="160"/>
      <c r="K182" s="160"/>
      <c r="L182" s="160"/>
      <c r="M182" s="160"/>
      <c r="N182" s="160"/>
      <c r="O182" s="160"/>
      <c r="P182" s="160"/>
      <c r="Q182" s="160"/>
      <c r="R182" s="160"/>
      <c r="S182" s="160"/>
      <c r="T182" s="160"/>
      <c r="U182" s="161" t="s">
        <v>7</v>
      </c>
      <c r="V182" s="161" t="s">
        <v>37</v>
      </c>
      <c r="W182" s="132"/>
      <c r="X182" s="132"/>
      <c r="Y182" s="132" t="s">
        <v>79</v>
      </c>
      <c r="Z182" s="132"/>
      <c r="AA182" s="214" t="s">
        <v>1043</v>
      </c>
      <c r="AD182" s="120"/>
    </row>
    <row r="183" spans="1:30" ht="30" x14ac:dyDescent="0.25">
      <c r="A183" s="258">
        <v>156</v>
      </c>
      <c r="B183" s="147" t="s">
        <v>233</v>
      </c>
      <c r="C183" s="186" t="s">
        <v>638</v>
      </c>
      <c r="D183" s="148">
        <f>E183+F183</f>
        <v>0.13</v>
      </c>
      <c r="E183" s="149"/>
      <c r="F183" s="150">
        <f t="shared" si="4"/>
        <v>0.13</v>
      </c>
      <c r="G183" s="151">
        <v>0.13</v>
      </c>
      <c r="H183" s="151"/>
      <c r="I183" s="151"/>
      <c r="J183" s="151"/>
      <c r="K183" s="151"/>
      <c r="L183" s="151"/>
      <c r="M183" s="151"/>
      <c r="N183" s="151"/>
      <c r="O183" s="151"/>
      <c r="P183" s="151"/>
      <c r="Q183" s="151"/>
      <c r="R183" s="151"/>
      <c r="S183" s="151"/>
      <c r="T183" s="151"/>
      <c r="U183" s="152" t="s">
        <v>12</v>
      </c>
      <c r="V183" s="152" t="s">
        <v>681</v>
      </c>
      <c r="W183" s="132"/>
      <c r="X183" s="132"/>
      <c r="Y183" s="132" t="s">
        <v>79</v>
      </c>
      <c r="Z183" s="132"/>
      <c r="AA183" s="214" t="s">
        <v>1043</v>
      </c>
      <c r="AD183" s="120"/>
    </row>
    <row r="184" spans="1:30" ht="45" x14ac:dyDescent="0.25">
      <c r="A184" s="258">
        <v>157</v>
      </c>
      <c r="B184" s="183" t="s">
        <v>794</v>
      </c>
      <c r="C184" s="186" t="s">
        <v>33</v>
      </c>
      <c r="D184" s="164">
        <f>F184</f>
        <v>0.05</v>
      </c>
      <c r="E184" s="150"/>
      <c r="F184" s="150">
        <f t="shared" si="4"/>
        <v>0.05</v>
      </c>
      <c r="G184" s="309"/>
      <c r="H184" s="310"/>
      <c r="I184" s="309">
        <v>0.05</v>
      </c>
      <c r="J184" s="310"/>
      <c r="K184" s="310"/>
      <c r="L184" s="310"/>
      <c r="M184" s="310"/>
      <c r="N184" s="310"/>
      <c r="O184" s="310"/>
      <c r="P184" s="310"/>
      <c r="Q184" s="310"/>
      <c r="R184" s="310"/>
      <c r="S184" s="310"/>
      <c r="T184" s="310"/>
      <c r="U184" s="132" t="s">
        <v>11</v>
      </c>
      <c r="V184" s="311"/>
      <c r="W184" s="132"/>
      <c r="X184" s="132"/>
      <c r="Y184" s="132"/>
      <c r="Z184" s="132" t="s">
        <v>79</v>
      </c>
      <c r="AA184" s="132" t="s">
        <v>888</v>
      </c>
      <c r="AD184" s="120"/>
    </row>
    <row r="185" spans="1:30" ht="45" x14ac:dyDescent="0.25">
      <c r="A185" s="258">
        <v>158</v>
      </c>
      <c r="B185" s="154" t="s">
        <v>795</v>
      </c>
      <c r="C185" s="186" t="s">
        <v>33</v>
      </c>
      <c r="D185" s="148">
        <f>F185</f>
        <v>0.3</v>
      </c>
      <c r="E185" s="149"/>
      <c r="F185" s="150">
        <f t="shared" si="4"/>
        <v>0.3</v>
      </c>
      <c r="G185" s="151"/>
      <c r="H185" s="151"/>
      <c r="I185" s="151">
        <v>0.3</v>
      </c>
      <c r="J185" s="151"/>
      <c r="K185" s="151"/>
      <c r="L185" s="151"/>
      <c r="M185" s="151"/>
      <c r="N185" s="151"/>
      <c r="O185" s="151"/>
      <c r="P185" s="151"/>
      <c r="Q185" s="151"/>
      <c r="R185" s="151"/>
      <c r="S185" s="151"/>
      <c r="T185" s="151"/>
      <c r="U185" s="132" t="s">
        <v>7</v>
      </c>
      <c r="V185" s="152" t="s">
        <v>497</v>
      </c>
      <c r="W185" s="132"/>
      <c r="X185" s="132"/>
      <c r="Y185" s="132"/>
      <c r="Z185" s="132" t="s">
        <v>79</v>
      </c>
      <c r="AA185" s="132" t="s">
        <v>888</v>
      </c>
      <c r="AD185" s="120"/>
    </row>
    <row r="186" spans="1:30" ht="30" x14ac:dyDescent="0.25">
      <c r="A186" s="258">
        <v>159</v>
      </c>
      <c r="B186" s="155" t="s">
        <v>174</v>
      </c>
      <c r="C186" s="186" t="s">
        <v>33</v>
      </c>
      <c r="D186" s="148">
        <v>1.88</v>
      </c>
      <c r="E186" s="148"/>
      <c r="F186" s="150">
        <f t="shared" si="4"/>
        <v>1.88</v>
      </c>
      <c r="G186" s="165"/>
      <c r="H186" s="165"/>
      <c r="I186" s="165">
        <v>1.88</v>
      </c>
      <c r="J186" s="165"/>
      <c r="K186" s="165"/>
      <c r="L186" s="165"/>
      <c r="M186" s="165"/>
      <c r="N186" s="165"/>
      <c r="O186" s="165"/>
      <c r="P186" s="165"/>
      <c r="Q186" s="165"/>
      <c r="R186" s="165"/>
      <c r="S186" s="165"/>
      <c r="T186" s="165"/>
      <c r="U186" s="152" t="s">
        <v>9</v>
      </c>
      <c r="V186" s="132" t="s">
        <v>175</v>
      </c>
      <c r="W186" s="132"/>
      <c r="X186" s="132"/>
      <c r="Y186" s="132"/>
      <c r="Z186" s="132" t="s">
        <v>79</v>
      </c>
      <c r="AA186" s="132" t="s">
        <v>888</v>
      </c>
      <c r="AD186" s="120"/>
    </row>
    <row r="187" spans="1:30" ht="45" x14ac:dyDescent="0.25">
      <c r="A187" s="258">
        <v>160</v>
      </c>
      <c r="B187" s="154" t="s">
        <v>555</v>
      </c>
      <c r="C187" s="186" t="s">
        <v>33</v>
      </c>
      <c r="D187" s="148">
        <f>F187</f>
        <v>3.6</v>
      </c>
      <c r="E187" s="149"/>
      <c r="F187" s="150">
        <f t="shared" si="4"/>
        <v>3.6</v>
      </c>
      <c r="G187" s="151"/>
      <c r="H187" s="151"/>
      <c r="I187" s="151">
        <v>3.6</v>
      </c>
      <c r="J187" s="151"/>
      <c r="K187" s="151"/>
      <c r="L187" s="151"/>
      <c r="M187" s="151"/>
      <c r="N187" s="151"/>
      <c r="O187" s="151"/>
      <c r="P187" s="151"/>
      <c r="Q187" s="151"/>
      <c r="R187" s="151"/>
      <c r="S187" s="151"/>
      <c r="T187" s="151"/>
      <c r="U187" s="152" t="s">
        <v>7</v>
      </c>
      <c r="V187" s="152" t="s">
        <v>498</v>
      </c>
      <c r="W187" s="132"/>
      <c r="X187" s="132"/>
      <c r="Y187" s="132"/>
      <c r="Z187" s="132" t="s">
        <v>79</v>
      </c>
      <c r="AA187" s="132" t="s">
        <v>888</v>
      </c>
      <c r="AD187" s="120"/>
    </row>
    <row r="188" spans="1:30" ht="45" x14ac:dyDescent="0.25">
      <c r="A188" s="258">
        <v>161</v>
      </c>
      <c r="B188" s="155" t="s">
        <v>879</v>
      </c>
      <c r="C188" s="186" t="s">
        <v>33</v>
      </c>
      <c r="D188" s="148">
        <v>4.63</v>
      </c>
      <c r="E188" s="148"/>
      <c r="F188" s="150">
        <f t="shared" si="4"/>
        <v>4.63</v>
      </c>
      <c r="G188" s="165"/>
      <c r="H188" s="165"/>
      <c r="I188" s="165">
        <v>4.63</v>
      </c>
      <c r="J188" s="165"/>
      <c r="K188" s="165"/>
      <c r="L188" s="165"/>
      <c r="M188" s="165"/>
      <c r="N188" s="165"/>
      <c r="O188" s="165"/>
      <c r="P188" s="165"/>
      <c r="Q188" s="165"/>
      <c r="R188" s="165"/>
      <c r="S188" s="165"/>
      <c r="T188" s="165"/>
      <c r="U188" s="152" t="s">
        <v>8</v>
      </c>
      <c r="V188" s="132" t="s">
        <v>181</v>
      </c>
      <c r="W188" s="132"/>
      <c r="X188" s="132"/>
      <c r="Y188" s="132"/>
      <c r="Z188" s="132" t="s">
        <v>79</v>
      </c>
      <c r="AA188" s="132" t="s">
        <v>888</v>
      </c>
      <c r="AD188" s="120"/>
    </row>
    <row r="189" spans="1:30" ht="90" x14ac:dyDescent="0.25">
      <c r="A189" s="258">
        <v>162</v>
      </c>
      <c r="B189" s="155" t="s">
        <v>205</v>
      </c>
      <c r="C189" s="186" t="s">
        <v>33</v>
      </c>
      <c r="D189" s="148">
        <v>5.3318000000000003</v>
      </c>
      <c r="E189" s="148"/>
      <c r="F189" s="150">
        <f t="shared" si="4"/>
        <v>5.33</v>
      </c>
      <c r="G189" s="165"/>
      <c r="H189" s="165"/>
      <c r="I189" s="165">
        <v>5.33</v>
      </c>
      <c r="J189" s="165"/>
      <c r="K189" s="165"/>
      <c r="L189" s="165"/>
      <c r="M189" s="165"/>
      <c r="N189" s="165"/>
      <c r="O189" s="165"/>
      <c r="P189" s="165"/>
      <c r="Q189" s="165"/>
      <c r="R189" s="165"/>
      <c r="S189" s="165"/>
      <c r="T189" s="165"/>
      <c r="U189" s="152" t="s">
        <v>11</v>
      </c>
      <c r="V189" s="132" t="s">
        <v>798</v>
      </c>
      <c r="W189" s="132"/>
      <c r="X189" s="132"/>
      <c r="Y189" s="132"/>
      <c r="Z189" s="132" t="s">
        <v>79</v>
      </c>
      <c r="AA189" s="132" t="s">
        <v>888</v>
      </c>
      <c r="AD189" s="120"/>
    </row>
    <row r="190" spans="1:30" ht="45" x14ac:dyDescent="0.25">
      <c r="A190" s="258">
        <v>163</v>
      </c>
      <c r="B190" s="155" t="s">
        <v>177</v>
      </c>
      <c r="C190" s="186" t="s">
        <v>33</v>
      </c>
      <c r="D190" s="148">
        <v>3.1</v>
      </c>
      <c r="E190" s="148"/>
      <c r="F190" s="148">
        <v>3.1</v>
      </c>
      <c r="G190" s="165"/>
      <c r="H190" s="165"/>
      <c r="I190" s="165">
        <v>3.1</v>
      </c>
      <c r="J190" s="165"/>
      <c r="K190" s="165"/>
      <c r="L190" s="165"/>
      <c r="M190" s="165"/>
      <c r="N190" s="165"/>
      <c r="O190" s="165"/>
      <c r="P190" s="165"/>
      <c r="Q190" s="165"/>
      <c r="R190" s="165"/>
      <c r="S190" s="165"/>
      <c r="T190" s="165"/>
      <c r="U190" s="152" t="s">
        <v>7</v>
      </c>
      <c r="V190" s="132" t="s">
        <v>852</v>
      </c>
      <c r="W190" s="132"/>
      <c r="X190" s="132"/>
      <c r="Y190" s="132"/>
      <c r="Z190" s="132" t="s">
        <v>79</v>
      </c>
      <c r="AA190" s="132" t="s">
        <v>888</v>
      </c>
      <c r="AD190" s="120"/>
    </row>
    <row r="191" spans="1:30" ht="30" x14ac:dyDescent="0.25">
      <c r="A191" s="258">
        <v>164</v>
      </c>
      <c r="B191" s="155" t="s">
        <v>802</v>
      </c>
      <c r="C191" s="186" t="s">
        <v>33</v>
      </c>
      <c r="D191" s="148">
        <f>E191+F191</f>
        <v>1.01</v>
      </c>
      <c r="E191" s="148"/>
      <c r="F191" s="148">
        <f>SUM(G191:T191)</f>
        <v>1.01</v>
      </c>
      <c r="G191" s="165">
        <f>0.39+0.23+0.39</f>
        <v>1.01</v>
      </c>
      <c r="H191" s="165"/>
      <c r="I191" s="165"/>
      <c r="J191" s="165"/>
      <c r="K191" s="165"/>
      <c r="L191" s="165"/>
      <c r="M191" s="165"/>
      <c r="N191" s="165"/>
      <c r="O191" s="165"/>
      <c r="P191" s="165"/>
      <c r="Q191" s="165"/>
      <c r="R191" s="165"/>
      <c r="S191" s="165"/>
      <c r="T191" s="165"/>
      <c r="U191" s="152" t="s">
        <v>7</v>
      </c>
      <c r="V191" s="132" t="s">
        <v>803</v>
      </c>
      <c r="W191" s="132" t="s">
        <v>79</v>
      </c>
      <c r="X191" s="132"/>
      <c r="Y191" s="132"/>
      <c r="Z191" s="132"/>
      <c r="AA191" s="134" t="s">
        <v>47</v>
      </c>
      <c r="AD191" s="120"/>
    </row>
    <row r="192" spans="1:30" ht="120" x14ac:dyDescent="0.25">
      <c r="A192" s="258">
        <v>165</v>
      </c>
      <c r="B192" s="147" t="s">
        <v>193</v>
      </c>
      <c r="C192" s="186" t="s">
        <v>33</v>
      </c>
      <c r="D192" s="148">
        <v>7.7309999999999999</v>
      </c>
      <c r="E192" s="149"/>
      <c r="F192" s="150">
        <f>SUM(G192:T192)</f>
        <v>7.7309999999999999</v>
      </c>
      <c r="G192" s="151"/>
      <c r="H192" s="151"/>
      <c r="I192" s="151">
        <v>7.7309999999999999</v>
      </c>
      <c r="J192" s="151"/>
      <c r="K192" s="151"/>
      <c r="L192" s="151"/>
      <c r="M192" s="151"/>
      <c r="N192" s="151"/>
      <c r="O192" s="151"/>
      <c r="P192" s="151"/>
      <c r="Q192" s="151"/>
      <c r="R192" s="151"/>
      <c r="S192" s="151"/>
      <c r="T192" s="151"/>
      <c r="U192" s="152" t="s">
        <v>7</v>
      </c>
      <c r="V192" s="152" t="s">
        <v>799</v>
      </c>
      <c r="W192" s="132" t="s">
        <v>79</v>
      </c>
      <c r="X192" s="132"/>
      <c r="Y192" s="132"/>
      <c r="Z192" s="132"/>
      <c r="AA192" s="134" t="s">
        <v>47</v>
      </c>
      <c r="AD192" s="120"/>
    </row>
    <row r="193" spans="1:30" ht="150" x14ac:dyDescent="0.25">
      <c r="A193" s="258">
        <v>166</v>
      </c>
      <c r="B193" s="155" t="s">
        <v>207</v>
      </c>
      <c r="C193" s="186" t="s">
        <v>33</v>
      </c>
      <c r="D193" s="148">
        <v>19.40147</v>
      </c>
      <c r="E193" s="148"/>
      <c r="F193" s="150">
        <f>SUM(G193:T193)</f>
        <v>19.399999999999999</v>
      </c>
      <c r="G193" s="165"/>
      <c r="H193" s="165"/>
      <c r="I193" s="165">
        <v>19.399999999999999</v>
      </c>
      <c r="J193" s="165"/>
      <c r="K193" s="165"/>
      <c r="L193" s="165"/>
      <c r="M193" s="165"/>
      <c r="N193" s="165"/>
      <c r="O193" s="165"/>
      <c r="P193" s="165"/>
      <c r="Q193" s="165"/>
      <c r="R193" s="165"/>
      <c r="S193" s="165"/>
      <c r="T193" s="165"/>
      <c r="U193" s="152" t="s">
        <v>11</v>
      </c>
      <c r="V193" s="132" t="s">
        <v>800</v>
      </c>
      <c r="W193" s="132"/>
      <c r="X193" s="132"/>
      <c r="Y193" s="132"/>
      <c r="Z193" s="132" t="s">
        <v>79</v>
      </c>
      <c r="AA193" s="132" t="s">
        <v>888</v>
      </c>
      <c r="AD193" s="120"/>
    </row>
    <row r="194" spans="1:30" ht="45" x14ac:dyDescent="0.25">
      <c r="A194" s="258">
        <v>167</v>
      </c>
      <c r="B194" s="154" t="s">
        <v>636</v>
      </c>
      <c r="C194" s="186" t="s">
        <v>33</v>
      </c>
      <c r="D194" s="148">
        <v>2</v>
      </c>
      <c r="E194" s="149"/>
      <c r="F194" s="158">
        <v>2</v>
      </c>
      <c r="G194" s="152"/>
      <c r="H194" s="152"/>
      <c r="I194" s="152">
        <v>2</v>
      </c>
      <c r="J194" s="152"/>
      <c r="K194" s="152"/>
      <c r="L194" s="152"/>
      <c r="M194" s="152"/>
      <c r="N194" s="152"/>
      <c r="O194" s="152"/>
      <c r="P194" s="152"/>
      <c r="Q194" s="152"/>
      <c r="R194" s="152"/>
      <c r="S194" s="152"/>
      <c r="T194" s="152"/>
      <c r="U194" s="152" t="s">
        <v>9</v>
      </c>
      <c r="V194" s="132">
        <v>2021.2021999999999</v>
      </c>
      <c r="W194" s="132"/>
      <c r="X194" s="132"/>
      <c r="Y194" s="132"/>
      <c r="Z194" s="132" t="s">
        <v>79</v>
      </c>
      <c r="AA194" s="132" t="s">
        <v>888</v>
      </c>
      <c r="AD194" s="120"/>
    </row>
    <row r="195" spans="1:30" ht="30" x14ac:dyDescent="0.25">
      <c r="A195" s="258">
        <v>168</v>
      </c>
      <c r="B195" s="154" t="s">
        <v>639</v>
      </c>
      <c r="C195" s="186" t="s">
        <v>33</v>
      </c>
      <c r="D195" s="148">
        <v>3.6</v>
      </c>
      <c r="E195" s="149"/>
      <c r="F195" s="149">
        <v>3.6</v>
      </c>
      <c r="G195" s="152"/>
      <c r="H195" s="312"/>
      <c r="I195" s="152">
        <v>3.6</v>
      </c>
      <c r="J195" s="312"/>
      <c r="K195" s="312"/>
      <c r="L195" s="312"/>
      <c r="M195" s="312"/>
      <c r="N195" s="312"/>
      <c r="O195" s="312"/>
      <c r="P195" s="312"/>
      <c r="Q195" s="312"/>
      <c r="R195" s="312"/>
      <c r="S195" s="312"/>
      <c r="T195" s="312"/>
      <c r="U195" s="152" t="s">
        <v>640</v>
      </c>
      <c r="V195" s="132">
        <v>2021.2021999999999</v>
      </c>
      <c r="W195" s="132"/>
      <c r="X195" s="132"/>
      <c r="Y195" s="132"/>
      <c r="Z195" s="132" t="s">
        <v>79</v>
      </c>
      <c r="AA195" s="132" t="s">
        <v>888</v>
      </c>
      <c r="AD195" s="120"/>
    </row>
    <row r="196" spans="1:30" ht="60" x14ac:dyDescent="0.25">
      <c r="A196" s="258">
        <v>169</v>
      </c>
      <c r="B196" s="147" t="s">
        <v>797</v>
      </c>
      <c r="C196" s="186" t="s">
        <v>33</v>
      </c>
      <c r="D196" s="148">
        <f>E196+F196</f>
        <v>54.273000000000003</v>
      </c>
      <c r="E196" s="149"/>
      <c r="F196" s="158">
        <f>SUM(G196:T196)</f>
        <v>54.273000000000003</v>
      </c>
      <c r="G196" s="152">
        <v>54.273000000000003</v>
      </c>
      <c r="H196" s="152"/>
      <c r="I196" s="152"/>
      <c r="J196" s="152"/>
      <c r="K196" s="152"/>
      <c r="L196" s="152"/>
      <c r="M196" s="152"/>
      <c r="N196" s="152"/>
      <c r="O196" s="152"/>
      <c r="P196" s="152"/>
      <c r="Q196" s="152"/>
      <c r="R196" s="152"/>
      <c r="S196" s="152"/>
      <c r="T196" s="152"/>
      <c r="U196" s="152" t="s">
        <v>7</v>
      </c>
      <c r="V196" s="132" t="s">
        <v>801</v>
      </c>
      <c r="W196" s="132" t="s">
        <v>79</v>
      </c>
      <c r="X196" s="132"/>
      <c r="Y196" s="132"/>
      <c r="Z196" s="132"/>
      <c r="AA196" s="134" t="s">
        <v>47</v>
      </c>
      <c r="AD196" s="120"/>
    </row>
    <row r="197" spans="1:30" x14ac:dyDescent="0.25">
      <c r="A197" s="141" t="s">
        <v>493</v>
      </c>
      <c r="B197" s="247" t="s">
        <v>883</v>
      </c>
      <c r="C197" s="171"/>
      <c r="D197" s="143"/>
      <c r="E197" s="144"/>
      <c r="F197" s="143"/>
      <c r="G197" s="172"/>
      <c r="H197" s="172"/>
      <c r="I197" s="173"/>
      <c r="J197" s="173"/>
      <c r="K197" s="173"/>
      <c r="L197" s="173"/>
      <c r="M197" s="172"/>
      <c r="N197" s="173"/>
      <c r="O197" s="173"/>
      <c r="P197" s="173"/>
      <c r="Q197" s="173"/>
      <c r="R197" s="173"/>
      <c r="S197" s="173"/>
      <c r="T197" s="174"/>
      <c r="U197" s="175"/>
      <c r="V197" s="176"/>
      <c r="W197" s="132"/>
      <c r="X197" s="132"/>
      <c r="Y197" s="132"/>
      <c r="Z197" s="132"/>
      <c r="AA197" s="132"/>
      <c r="AD197" s="120"/>
    </row>
    <row r="198" spans="1:30" ht="30" x14ac:dyDescent="0.25">
      <c r="A198" s="258">
        <v>170</v>
      </c>
      <c r="B198" s="147" t="s">
        <v>814</v>
      </c>
      <c r="C198" s="186" t="s">
        <v>33</v>
      </c>
      <c r="D198" s="148">
        <f>E198+F198</f>
        <v>2.9649999999999999</v>
      </c>
      <c r="E198" s="149"/>
      <c r="F198" s="150">
        <f>SUM(G198:T198)</f>
        <v>2.9649999999999999</v>
      </c>
      <c r="G198" s="151">
        <v>2.9649999999999999</v>
      </c>
      <c r="H198" s="151"/>
      <c r="I198" s="151"/>
      <c r="J198" s="151"/>
      <c r="K198" s="151"/>
      <c r="L198" s="151"/>
      <c r="M198" s="151"/>
      <c r="N198" s="151"/>
      <c r="O198" s="151"/>
      <c r="P198" s="151"/>
      <c r="Q198" s="151"/>
      <c r="R198" s="151"/>
      <c r="S198" s="151"/>
      <c r="T198" s="151"/>
      <c r="U198" s="152" t="s">
        <v>462</v>
      </c>
      <c r="V198" s="152" t="s">
        <v>815</v>
      </c>
      <c r="W198" s="132" t="s">
        <v>79</v>
      </c>
      <c r="X198" s="132"/>
      <c r="Y198" s="132"/>
      <c r="Z198" s="132"/>
      <c r="AA198" s="134" t="s">
        <v>47</v>
      </c>
      <c r="AD198" s="120"/>
    </row>
    <row r="199" spans="1:30" ht="75" x14ac:dyDescent="0.25">
      <c r="A199" s="258">
        <v>171</v>
      </c>
      <c r="B199" s="147" t="s">
        <v>814</v>
      </c>
      <c r="C199" s="186" t="s">
        <v>33</v>
      </c>
      <c r="D199" s="148">
        <f>E199+F199</f>
        <v>9.9522999999999993</v>
      </c>
      <c r="E199" s="149"/>
      <c r="F199" s="150">
        <f>SUM(G199:T199)</f>
        <v>9.9522999999999993</v>
      </c>
      <c r="G199" s="151">
        <v>9.9522999999999993</v>
      </c>
      <c r="H199" s="151"/>
      <c r="I199" s="151"/>
      <c r="J199" s="151"/>
      <c r="K199" s="151"/>
      <c r="L199" s="151"/>
      <c r="M199" s="151"/>
      <c r="N199" s="151"/>
      <c r="O199" s="151"/>
      <c r="P199" s="151"/>
      <c r="Q199" s="151"/>
      <c r="R199" s="151"/>
      <c r="S199" s="151"/>
      <c r="T199" s="151"/>
      <c r="U199" s="152" t="s">
        <v>816</v>
      </c>
      <c r="V199" s="152" t="s">
        <v>817</v>
      </c>
      <c r="W199" s="132" t="s">
        <v>79</v>
      </c>
      <c r="X199" s="132"/>
      <c r="Y199" s="132"/>
      <c r="Z199" s="132"/>
      <c r="AA199" s="134" t="s">
        <v>47</v>
      </c>
      <c r="AD199" s="120"/>
    </row>
    <row r="200" spans="1:30" x14ac:dyDescent="0.25">
      <c r="A200" s="141" t="s">
        <v>676</v>
      </c>
      <c r="B200" s="247" t="s">
        <v>677</v>
      </c>
      <c r="C200" s="171"/>
      <c r="D200" s="143"/>
      <c r="E200" s="144"/>
      <c r="F200" s="143"/>
      <c r="G200" s="172"/>
      <c r="H200" s="172"/>
      <c r="I200" s="173"/>
      <c r="J200" s="173"/>
      <c r="K200" s="173"/>
      <c r="L200" s="173"/>
      <c r="M200" s="172"/>
      <c r="N200" s="173"/>
      <c r="O200" s="173"/>
      <c r="P200" s="173"/>
      <c r="Q200" s="173"/>
      <c r="R200" s="173"/>
      <c r="S200" s="173"/>
      <c r="T200" s="174"/>
      <c r="U200" s="175"/>
      <c r="V200" s="176"/>
      <c r="W200" s="132"/>
      <c r="X200" s="132"/>
      <c r="Y200" s="132"/>
      <c r="Z200" s="132"/>
      <c r="AA200" s="132"/>
      <c r="AD200" s="120"/>
    </row>
    <row r="201" spans="1:30" x14ac:dyDescent="0.25">
      <c r="A201" s="141" t="s">
        <v>484</v>
      </c>
      <c r="B201" s="247" t="s">
        <v>674</v>
      </c>
      <c r="C201" s="171"/>
      <c r="D201" s="143"/>
      <c r="E201" s="144"/>
      <c r="F201" s="143"/>
      <c r="G201" s="172"/>
      <c r="H201" s="172"/>
      <c r="I201" s="173"/>
      <c r="J201" s="173"/>
      <c r="K201" s="173"/>
      <c r="L201" s="173"/>
      <c r="M201" s="172"/>
      <c r="N201" s="173"/>
      <c r="O201" s="173"/>
      <c r="P201" s="173"/>
      <c r="Q201" s="173"/>
      <c r="R201" s="173"/>
      <c r="S201" s="173"/>
      <c r="T201" s="174"/>
      <c r="U201" s="175"/>
      <c r="V201" s="176"/>
      <c r="W201" s="132"/>
      <c r="X201" s="132"/>
      <c r="Y201" s="132"/>
      <c r="Z201" s="132"/>
      <c r="AA201" s="132"/>
      <c r="AD201" s="120"/>
    </row>
    <row r="202" spans="1:30" ht="30" x14ac:dyDescent="0.25">
      <c r="A202" s="258">
        <v>172</v>
      </c>
      <c r="B202" s="154" t="s">
        <v>395</v>
      </c>
      <c r="C202" s="186" t="s">
        <v>396</v>
      </c>
      <c r="D202" s="148">
        <v>0.39</v>
      </c>
      <c r="E202" s="149">
        <v>0.39</v>
      </c>
      <c r="F202" s="150">
        <f>SUM(G202:T202)</f>
        <v>0</v>
      </c>
      <c r="G202" s="151"/>
      <c r="H202" s="151"/>
      <c r="I202" s="151"/>
      <c r="J202" s="151"/>
      <c r="K202" s="151"/>
      <c r="L202" s="151"/>
      <c r="M202" s="151"/>
      <c r="N202" s="151"/>
      <c r="O202" s="151"/>
      <c r="P202" s="151"/>
      <c r="Q202" s="151"/>
      <c r="R202" s="151"/>
      <c r="S202" s="151"/>
      <c r="T202" s="151"/>
      <c r="U202" s="152" t="s">
        <v>6</v>
      </c>
      <c r="V202" s="152" t="s">
        <v>397</v>
      </c>
      <c r="W202" s="132"/>
      <c r="X202" s="132"/>
      <c r="Y202" s="132"/>
      <c r="Z202" s="132" t="s">
        <v>79</v>
      </c>
      <c r="AA202" s="132" t="s">
        <v>888</v>
      </c>
      <c r="AD202" s="120"/>
    </row>
    <row r="203" spans="1:30" ht="30" x14ac:dyDescent="0.25">
      <c r="A203" s="258">
        <v>173</v>
      </c>
      <c r="B203" s="147" t="s">
        <v>294</v>
      </c>
      <c r="C203" s="186" t="s">
        <v>31</v>
      </c>
      <c r="D203" s="148">
        <v>0.374</v>
      </c>
      <c r="E203" s="149">
        <v>0.374</v>
      </c>
      <c r="F203" s="150">
        <f>SUM(G203:T203)</f>
        <v>0</v>
      </c>
      <c r="G203" s="151"/>
      <c r="H203" s="151"/>
      <c r="I203" s="151"/>
      <c r="J203" s="151"/>
      <c r="K203" s="151"/>
      <c r="L203" s="151"/>
      <c r="M203" s="151"/>
      <c r="N203" s="151"/>
      <c r="O203" s="151"/>
      <c r="P203" s="151"/>
      <c r="Q203" s="151"/>
      <c r="R203" s="151"/>
      <c r="S203" s="151"/>
      <c r="T203" s="151"/>
      <c r="U203" s="152" t="s">
        <v>10</v>
      </c>
      <c r="V203" s="152" t="s">
        <v>295</v>
      </c>
      <c r="W203" s="132"/>
      <c r="X203" s="132"/>
      <c r="Y203" s="132" t="s">
        <v>79</v>
      </c>
      <c r="Z203" s="132"/>
      <c r="AA203" s="214" t="s">
        <v>1018</v>
      </c>
      <c r="AD203" s="120"/>
    </row>
    <row r="204" spans="1:30" ht="30" x14ac:dyDescent="0.25">
      <c r="A204" s="258">
        <v>174</v>
      </c>
      <c r="B204" s="147" t="s">
        <v>316</v>
      </c>
      <c r="C204" s="186" t="s">
        <v>31</v>
      </c>
      <c r="D204" s="148">
        <v>1.3458700000000001</v>
      </c>
      <c r="E204" s="149">
        <v>1.3458700000000001</v>
      </c>
      <c r="F204" s="150">
        <f>SUM(G204:T204)</f>
        <v>0</v>
      </c>
      <c r="G204" s="151"/>
      <c r="H204" s="151"/>
      <c r="I204" s="151"/>
      <c r="J204" s="151"/>
      <c r="K204" s="151"/>
      <c r="L204" s="151"/>
      <c r="M204" s="151"/>
      <c r="N204" s="151"/>
      <c r="O204" s="151"/>
      <c r="P204" s="151"/>
      <c r="Q204" s="151"/>
      <c r="R204" s="151"/>
      <c r="S204" s="151"/>
      <c r="T204" s="151"/>
      <c r="U204" s="152" t="s">
        <v>7</v>
      </c>
      <c r="V204" s="152" t="s">
        <v>317</v>
      </c>
      <c r="W204" s="132"/>
      <c r="X204" s="132"/>
      <c r="Y204" s="132" t="s">
        <v>79</v>
      </c>
      <c r="Z204" s="132"/>
      <c r="AA204" s="214" t="s">
        <v>1018</v>
      </c>
      <c r="AD204" s="120"/>
    </row>
    <row r="205" spans="1:30" ht="30" x14ac:dyDescent="0.25">
      <c r="A205" s="258">
        <v>175</v>
      </c>
      <c r="B205" s="155" t="s">
        <v>427</v>
      </c>
      <c r="C205" s="186" t="s">
        <v>22</v>
      </c>
      <c r="D205" s="148">
        <v>0.2</v>
      </c>
      <c r="E205" s="148">
        <v>0.2</v>
      </c>
      <c r="F205" s="150">
        <v>0</v>
      </c>
      <c r="G205" s="165"/>
      <c r="H205" s="165"/>
      <c r="I205" s="165"/>
      <c r="J205" s="165"/>
      <c r="K205" s="165"/>
      <c r="L205" s="165"/>
      <c r="M205" s="165"/>
      <c r="N205" s="165"/>
      <c r="O205" s="165"/>
      <c r="P205" s="165"/>
      <c r="Q205" s="165"/>
      <c r="R205" s="165"/>
      <c r="S205" s="165"/>
      <c r="T205" s="165"/>
      <c r="U205" s="132" t="s">
        <v>9</v>
      </c>
      <c r="V205" s="132"/>
      <c r="W205" s="132"/>
      <c r="X205" s="132"/>
      <c r="Y205" s="132"/>
      <c r="Z205" s="132" t="s">
        <v>79</v>
      </c>
      <c r="AA205" s="132" t="s">
        <v>888</v>
      </c>
      <c r="AD205" s="120"/>
    </row>
    <row r="206" spans="1:30" ht="30" x14ac:dyDescent="0.25">
      <c r="A206" s="258">
        <v>176</v>
      </c>
      <c r="B206" s="225" t="s">
        <v>609</v>
      </c>
      <c r="C206" s="186" t="s">
        <v>16</v>
      </c>
      <c r="D206" s="148">
        <v>0.15</v>
      </c>
      <c r="E206" s="148">
        <v>0.15</v>
      </c>
      <c r="F206" s="158">
        <f t="shared" ref="F206:F212" si="6">SUM(G206:T206)</f>
        <v>0</v>
      </c>
      <c r="G206" s="165"/>
      <c r="H206" s="165"/>
      <c r="I206" s="165"/>
      <c r="J206" s="165"/>
      <c r="K206" s="165"/>
      <c r="L206" s="165"/>
      <c r="M206" s="165"/>
      <c r="N206" s="165"/>
      <c r="O206" s="165"/>
      <c r="P206" s="165"/>
      <c r="Q206" s="165"/>
      <c r="R206" s="165"/>
      <c r="S206" s="165"/>
      <c r="T206" s="165"/>
      <c r="U206" s="161" t="s">
        <v>11</v>
      </c>
      <c r="V206" s="132">
        <v>2022</v>
      </c>
      <c r="W206" s="132" t="s">
        <v>79</v>
      </c>
      <c r="X206" s="132"/>
      <c r="Y206" s="132"/>
      <c r="Z206" s="132"/>
      <c r="AA206" s="134" t="s">
        <v>47</v>
      </c>
      <c r="AD206" s="120"/>
    </row>
    <row r="207" spans="1:30" ht="30" x14ac:dyDescent="0.25">
      <c r="A207" s="258">
        <v>177</v>
      </c>
      <c r="B207" s="163" t="s">
        <v>300</v>
      </c>
      <c r="C207" s="186" t="s">
        <v>33</v>
      </c>
      <c r="D207" s="148">
        <v>5.0999999999999997E-2</v>
      </c>
      <c r="E207" s="149">
        <v>5.0999999999999997E-2</v>
      </c>
      <c r="F207" s="150">
        <f t="shared" si="6"/>
        <v>0</v>
      </c>
      <c r="G207" s="151"/>
      <c r="H207" s="151"/>
      <c r="I207" s="151"/>
      <c r="J207" s="151"/>
      <c r="K207" s="151"/>
      <c r="L207" s="151"/>
      <c r="M207" s="151"/>
      <c r="N207" s="151"/>
      <c r="O207" s="151"/>
      <c r="P207" s="151"/>
      <c r="Q207" s="151"/>
      <c r="R207" s="151"/>
      <c r="S207" s="151"/>
      <c r="T207" s="151"/>
      <c r="U207" s="152" t="s">
        <v>8</v>
      </c>
      <c r="V207" s="152" t="s">
        <v>301</v>
      </c>
      <c r="W207" s="132"/>
      <c r="X207" s="132"/>
      <c r="Y207" s="132"/>
      <c r="Z207" s="132" t="s">
        <v>79</v>
      </c>
      <c r="AA207" s="132" t="s">
        <v>888</v>
      </c>
      <c r="AD207" s="120"/>
    </row>
    <row r="208" spans="1:30" ht="30" x14ac:dyDescent="0.25">
      <c r="A208" s="258">
        <v>178</v>
      </c>
      <c r="B208" s="147" t="s">
        <v>334</v>
      </c>
      <c r="C208" s="186" t="s">
        <v>33</v>
      </c>
      <c r="D208" s="148">
        <v>0.68540000000000001</v>
      </c>
      <c r="E208" s="149">
        <v>0.68540000000000001</v>
      </c>
      <c r="F208" s="150">
        <f t="shared" si="6"/>
        <v>0</v>
      </c>
      <c r="G208" s="151"/>
      <c r="H208" s="151"/>
      <c r="I208" s="151"/>
      <c r="J208" s="151"/>
      <c r="K208" s="151"/>
      <c r="L208" s="151"/>
      <c r="M208" s="151"/>
      <c r="N208" s="151"/>
      <c r="O208" s="151"/>
      <c r="P208" s="151"/>
      <c r="Q208" s="151"/>
      <c r="R208" s="151"/>
      <c r="S208" s="151"/>
      <c r="T208" s="151"/>
      <c r="U208" s="152" t="s">
        <v>10</v>
      </c>
      <c r="V208" s="152" t="s">
        <v>335</v>
      </c>
      <c r="W208" s="132"/>
      <c r="X208" s="132"/>
      <c r="Y208" s="132"/>
      <c r="Z208" s="132" t="s">
        <v>79</v>
      </c>
      <c r="AA208" s="132" t="s">
        <v>888</v>
      </c>
      <c r="AD208" s="120"/>
    </row>
    <row r="209" spans="1:30" ht="30" x14ac:dyDescent="0.25">
      <c r="A209" s="258">
        <v>179</v>
      </c>
      <c r="B209" s="147" t="s">
        <v>336</v>
      </c>
      <c r="C209" s="186" t="s">
        <v>33</v>
      </c>
      <c r="D209" s="148">
        <v>0.74199999999999999</v>
      </c>
      <c r="E209" s="149">
        <v>0.74199999999999999</v>
      </c>
      <c r="F209" s="150">
        <f t="shared" si="6"/>
        <v>0</v>
      </c>
      <c r="G209" s="151"/>
      <c r="H209" s="151"/>
      <c r="I209" s="151"/>
      <c r="J209" s="151"/>
      <c r="K209" s="151"/>
      <c r="L209" s="151"/>
      <c r="M209" s="151"/>
      <c r="N209" s="151"/>
      <c r="O209" s="151"/>
      <c r="P209" s="151"/>
      <c r="Q209" s="151"/>
      <c r="R209" s="151"/>
      <c r="S209" s="151"/>
      <c r="T209" s="151"/>
      <c r="U209" s="152" t="s">
        <v>10</v>
      </c>
      <c r="V209" s="152" t="s">
        <v>337</v>
      </c>
      <c r="W209" s="132"/>
      <c r="X209" s="132"/>
      <c r="Y209" s="132"/>
      <c r="Z209" s="132" t="s">
        <v>79</v>
      </c>
      <c r="AA209" s="132" t="s">
        <v>888</v>
      </c>
      <c r="AD209" s="120"/>
    </row>
    <row r="210" spans="1:30" ht="30" x14ac:dyDescent="0.25">
      <c r="A210" s="258">
        <v>180</v>
      </c>
      <c r="B210" s="226" t="s">
        <v>298</v>
      </c>
      <c r="C210" s="186" t="s">
        <v>33</v>
      </c>
      <c r="D210" s="148">
        <v>1.91998</v>
      </c>
      <c r="E210" s="149">
        <v>1.91998</v>
      </c>
      <c r="F210" s="150">
        <f t="shared" si="6"/>
        <v>0</v>
      </c>
      <c r="G210" s="151"/>
      <c r="H210" s="151"/>
      <c r="I210" s="151"/>
      <c r="J210" s="151"/>
      <c r="K210" s="151"/>
      <c r="L210" s="151"/>
      <c r="M210" s="151"/>
      <c r="N210" s="151"/>
      <c r="O210" s="151"/>
      <c r="P210" s="151"/>
      <c r="Q210" s="151"/>
      <c r="R210" s="151"/>
      <c r="S210" s="151"/>
      <c r="T210" s="151"/>
      <c r="U210" s="152" t="s">
        <v>8</v>
      </c>
      <c r="V210" s="152" t="s">
        <v>299</v>
      </c>
      <c r="W210" s="132"/>
      <c r="X210" s="132"/>
      <c r="Y210" s="132"/>
      <c r="Z210" s="132" t="s">
        <v>79</v>
      </c>
      <c r="AA210" s="132" t="s">
        <v>888</v>
      </c>
      <c r="AD210" s="120"/>
    </row>
    <row r="211" spans="1:30" ht="30" x14ac:dyDescent="0.25">
      <c r="A211" s="258">
        <v>181</v>
      </c>
      <c r="B211" s="163" t="s">
        <v>330</v>
      </c>
      <c r="C211" s="186" t="s">
        <v>33</v>
      </c>
      <c r="D211" s="148">
        <v>2.9</v>
      </c>
      <c r="E211" s="149">
        <v>2.9</v>
      </c>
      <c r="F211" s="150">
        <f t="shared" si="6"/>
        <v>0</v>
      </c>
      <c r="G211" s="151"/>
      <c r="H211" s="151"/>
      <c r="I211" s="151"/>
      <c r="J211" s="151"/>
      <c r="K211" s="151"/>
      <c r="L211" s="151"/>
      <c r="M211" s="151"/>
      <c r="N211" s="151"/>
      <c r="O211" s="151"/>
      <c r="P211" s="151"/>
      <c r="Q211" s="151"/>
      <c r="R211" s="151"/>
      <c r="S211" s="151"/>
      <c r="T211" s="151"/>
      <c r="U211" s="152" t="s">
        <v>10</v>
      </c>
      <c r="V211" s="152" t="s">
        <v>331</v>
      </c>
      <c r="W211" s="132"/>
      <c r="X211" s="132"/>
      <c r="Y211" s="132" t="s">
        <v>79</v>
      </c>
      <c r="Z211" s="132"/>
      <c r="AA211" s="214" t="s">
        <v>1018</v>
      </c>
      <c r="AD211" s="120"/>
    </row>
    <row r="212" spans="1:30" ht="30" x14ac:dyDescent="0.25">
      <c r="A212" s="258">
        <v>182</v>
      </c>
      <c r="B212" s="155" t="s">
        <v>306</v>
      </c>
      <c r="C212" s="186" t="s">
        <v>33</v>
      </c>
      <c r="D212" s="148">
        <v>3.4</v>
      </c>
      <c r="E212" s="148">
        <v>3.4</v>
      </c>
      <c r="F212" s="150">
        <f t="shared" si="6"/>
        <v>0</v>
      </c>
      <c r="G212" s="157"/>
      <c r="H212" s="157"/>
      <c r="I212" s="157"/>
      <c r="J212" s="157"/>
      <c r="K212" s="157"/>
      <c r="L212" s="157"/>
      <c r="M212" s="157"/>
      <c r="N212" s="157"/>
      <c r="O212" s="157"/>
      <c r="P212" s="157"/>
      <c r="Q212" s="157"/>
      <c r="R212" s="157"/>
      <c r="S212" s="157"/>
      <c r="T212" s="157"/>
      <c r="U212" s="132" t="s">
        <v>8</v>
      </c>
      <c r="V212" s="132" t="s">
        <v>307</v>
      </c>
      <c r="W212" s="132"/>
      <c r="X212" s="132"/>
      <c r="Y212" s="132"/>
      <c r="Z212" s="132" t="s">
        <v>79</v>
      </c>
      <c r="AA212" s="132" t="s">
        <v>888</v>
      </c>
      <c r="AD212" s="120"/>
    </row>
    <row r="213" spans="1:30" ht="30" x14ac:dyDescent="0.25">
      <c r="A213" s="258">
        <v>183</v>
      </c>
      <c r="B213" s="227" t="s">
        <v>880</v>
      </c>
      <c r="C213" s="186" t="s">
        <v>33</v>
      </c>
      <c r="D213" s="149">
        <v>0.76</v>
      </c>
      <c r="E213" s="149">
        <v>0.76</v>
      </c>
      <c r="F213" s="158">
        <v>0</v>
      </c>
      <c r="G213" s="228"/>
      <c r="H213" s="228"/>
      <c r="I213" s="228"/>
      <c r="J213" s="228"/>
      <c r="K213" s="228"/>
      <c r="L213" s="228"/>
      <c r="M213" s="228"/>
      <c r="N213" s="228"/>
      <c r="O213" s="228"/>
      <c r="P213" s="228"/>
      <c r="Q213" s="228"/>
      <c r="R213" s="228"/>
      <c r="S213" s="228"/>
      <c r="T213" s="228"/>
      <c r="U213" s="228" t="s">
        <v>10</v>
      </c>
      <c r="V213" s="229" t="s">
        <v>629</v>
      </c>
      <c r="W213" s="132"/>
      <c r="X213" s="132"/>
      <c r="Y213" s="132"/>
      <c r="Z213" s="132" t="s">
        <v>79</v>
      </c>
      <c r="AA213" s="132" t="s">
        <v>888</v>
      </c>
      <c r="AD213" s="120"/>
    </row>
    <row r="214" spans="1:30" ht="30" x14ac:dyDescent="0.25">
      <c r="A214" s="258">
        <v>184</v>
      </c>
      <c r="B214" s="227" t="s">
        <v>630</v>
      </c>
      <c r="C214" s="186" t="s">
        <v>33</v>
      </c>
      <c r="D214" s="149">
        <v>2.37</v>
      </c>
      <c r="E214" s="149">
        <v>2.37</v>
      </c>
      <c r="F214" s="158">
        <v>0</v>
      </c>
      <c r="G214" s="228"/>
      <c r="H214" s="228"/>
      <c r="I214" s="228"/>
      <c r="J214" s="228"/>
      <c r="K214" s="228"/>
      <c r="L214" s="228"/>
      <c r="M214" s="228"/>
      <c r="N214" s="228"/>
      <c r="O214" s="228"/>
      <c r="P214" s="228"/>
      <c r="Q214" s="228"/>
      <c r="R214" s="228"/>
      <c r="S214" s="228"/>
      <c r="T214" s="228"/>
      <c r="U214" s="228" t="s">
        <v>8</v>
      </c>
      <c r="V214" s="229" t="s">
        <v>629</v>
      </c>
      <c r="W214" s="132"/>
      <c r="X214" s="132"/>
      <c r="Y214" s="132"/>
      <c r="Z214" s="132" t="s">
        <v>79</v>
      </c>
      <c r="AA214" s="132" t="s">
        <v>888</v>
      </c>
      <c r="AD214" s="120"/>
    </row>
    <row r="215" spans="1:30" ht="30" x14ac:dyDescent="0.25">
      <c r="A215" s="258">
        <v>185</v>
      </c>
      <c r="B215" s="230" t="s">
        <v>628</v>
      </c>
      <c r="C215" s="186" t="s">
        <v>33</v>
      </c>
      <c r="D215" s="148">
        <v>3.64</v>
      </c>
      <c r="E215" s="148">
        <v>3.64</v>
      </c>
      <c r="F215" s="158">
        <v>0</v>
      </c>
      <c r="G215" s="132"/>
      <c r="H215" s="132"/>
      <c r="I215" s="132"/>
      <c r="J215" s="132"/>
      <c r="K215" s="132"/>
      <c r="L215" s="132"/>
      <c r="M215" s="132"/>
      <c r="N215" s="132"/>
      <c r="O215" s="132"/>
      <c r="P215" s="132"/>
      <c r="Q215" s="132"/>
      <c r="R215" s="132"/>
      <c r="S215" s="132"/>
      <c r="T215" s="132"/>
      <c r="U215" s="168" t="s">
        <v>7</v>
      </c>
      <c r="V215" s="132">
        <v>2022</v>
      </c>
      <c r="W215" s="132"/>
      <c r="X215" s="132"/>
      <c r="Y215" s="132"/>
      <c r="Z215" s="132" t="s">
        <v>79</v>
      </c>
      <c r="AA215" s="132" t="s">
        <v>888</v>
      </c>
      <c r="AD215" s="120"/>
    </row>
    <row r="216" spans="1:30" ht="30" x14ac:dyDescent="0.25">
      <c r="A216" s="258">
        <v>186</v>
      </c>
      <c r="B216" s="147" t="s">
        <v>356</v>
      </c>
      <c r="C216" s="186" t="s">
        <v>27</v>
      </c>
      <c r="D216" s="148">
        <v>5.28E-3</v>
      </c>
      <c r="E216" s="149">
        <v>5.28E-3</v>
      </c>
      <c r="F216" s="150">
        <f>SUM(G216:T216)</f>
        <v>0</v>
      </c>
      <c r="G216" s="151"/>
      <c r="H216" s="151"/>
      <c r="I216" s="151"/>
      <c r="J216" s="151"/>
      <c r="K216" s="151"/>
      <c r="L216" s="151"/>
      <c r="M216" s="151"/>
      <c r="N216" s="151"/>
      <c r="O216" s="151"/>
      <c r="P216" s="151"/>
      <c r="Q216" s="151"/>
      <c r="R216" s="151"/>
      <c r="S216" s="151"/>
      <c r="T216" s="151"/>
      <c r="U216" s="152" t="s">
        <v>6</v>
      </c>
      <c r="V216" s="152" t="s">
        <v>357</v>
      </c>
      <c r="W216" s="132"/>
      <c r="X216" s="132"/>
      <c r="Y216" s="132"/>
      <c r="Z216" s="132" t="s">
        <v>79</v>
      </c>
      <c r="AA216" s="132" t="s">
        <v>888</v>
      </c>
      <c r="AD216" s="120"/>
    </row>
    <row r="217" spans="1:30" ht="30" x14ac:dyDescent="0.25">
      <c r="A217" s="258">
        <v>187</v>
      </c>
      <c r="B217" s="147" t="s">
        <v>358</v>
      </c>
      <c r="C217" s="186" t="s">
        <v>27</v>
      </c>
      <c r="D217" s="148">
        <v>1.9599999999999999E-2</v>
      </c>
      <c r="E217" s="149">
        <v>1.9599999999999999E-2</v>
      </c>
      <c r="F217" s="150">
        <f>SUM(G217:T217)</f>
        <v>0</v>
      </c>
      <c r="G217" s="151"/>
      <c r="H217" s="151"/>
      <c r="I217" s="151"/>
      <c r="J217" s="151"/>
      <c r="K217" s="151"/>
      <c r="L217" s="151"/>
      <c r="M217" s="151"/>
      <c r="N217" s="151"/>
      <c r="O217" s="151"/>
      <c r="P217" s="151"/>
      <c r="Q217" s="151"/>
      <c r="R217" s="151"/>
      <c r="S217" s="151"/>
      <c r="T217" s="151"/>
      <c r="U217" s="152" t="s">
        <v>6</v>
      </c>
      <c r="V217" s="152" t="s">
        <v>359</v>
      </c>
      <c r="W217" s="132"/>
      <c r="X217" s="132"/>
      <c r="Y217" s="132" t="s">
        <v>79</v>
      </c>
      <c r="Z217" s="132"/>
      <c r="AA217" s="214" t="s">
        <v>1018</v>
      </c>
      <c r="AD217" s="120"/>
    </row>
    <row r="218" spans="1:30" ht="30" x14ac:dyDescent="0.25">
      <c r="A218" s="258">
        <v>188</v>
      </c>
      <c r="B218" s="147" t="s">
        <v>360</v>
      </c>
      <c r="C218" s="186" t="s">
        <v>27</v>
      </c>
      <c r="D218" s="148">
        <v>2.7900000000000001E-2</v>
      </c>
      <c r="E218" s="149">
        <v>2.7900000000000001E-2</v>
      </c>
      <c r="F218" s="150">
        <f>SUM(G218:T218)</f>
        <v>0</v>
      </c>
      <c r="G218" s="151"/>
      <c r="H218" s="151"/>
      <c r="I218" s="151"/>
      <c r="J218" s="151"/>
      <c r="K218" s="151"/>
      <c r="L218" s="151"/>
      <c r="M218" s="151"/>
      <c r="N218" s="151"/>
      <c r="O218" s="151"/>
      <c r="P218" s="151"/>
      <c r="Q218" s="151"/>
      <c r="R218" s="151"/>
      <c r="S218" s="151"/>
      <c r="T218" s="151"/>
      <c r="U218" s="152" t="s">
        <v>6</v>
      </c>
      <c r="V218" s="152" t="s">
        <v>361</v>
      </c>
      <c r="W218" s="132"/>
      <c r="X218" s="132"/>
      <c r="Y218" s="132"/>
      <c r="Z218" s="132" t="s">
        <v>79</v>
      </c>
      <c r="AA218" s="132" t="s">
        <v>888</v>
      </c>
      <c r="AD218" s="120"/>
    </row>
    <row r="219" spans="1:30" ht="30" x14ac:dyDescent="0.25">
      <c r="A219" s="258">
        <v>189</v>
      </c>
      <c r="B219" s="155" t="s">
        <v>582</v>
      </c>
      <c r="C219" s="186" t="s">
        <v>27</v>
      </c>
      <c r="D219" s="149">
        <v>3.4500000000000003E-2</v>
      </c>
      <c r="E219" s="149">
        <v>3.4500000000000003E-2</v>
      </c>
      <c r="F219" s="150">
        <f>SUM(G219:T219)</f>
        <v>0</v>
      </c>
      <c r="G219" s="151"/>
      <c r="H219" s="151"/>
      <c r="I219" s="151"/>
      <c r="J219" s="151"/>
      <c r="K219" s="151"/>
      <c r="L219" s="151"/>
      <c r="M219" s="151"/>
      <c r="N219" s="151"/>
      <c r="O219" s="151"/>
      <c r="P219" s="151"/>
      <c r="Q219" s="151"/>
      <c r="R219" s="151"/>
      <c r="S219" s="151"/>
      <c r="T219" s="151"/>
      <c r="U219" s="132" t="s">
        <v>400</v>
      </c>
      <c r="V219" s="132" t="s">
        <v>479</v>
      </c>
      <c r="W219" s="132"/>
      <c r="X219" s="132"/>
      <c r="Y219" s="132"/>
      <c r="Z219" s="132" t="s">
        <v>79</v>
      </c>
      <c r="AA219" s="132" t="s">
        <v>888</v>
      </c>
      <c r="AD219" s="120"/>
    </row>
    <row r="220" spans="1:30" ht="30" x14ac:dyDescent="0.25">
      <c r="A220" s="258">
        <v>190</v>
      </c>
      <c r="B220" s="155" t="s">
        <v>583</v>
      </c>
      <c r="C220" s="186" t="s">
        <v>27</v>
      </c>
      <c r="D220" s="149">
        <v>6.9199999999999998E-2</v>
      </c>
      <c r="E220" s="149"/>
      <c r="F220" s="149">
        <v>6.9199999999999998E-2</v>
      </c>
      <c r="G220" s="151"/>
      <c r="H220" s="151"/>
      <c r="I220" s="151"/>
      <c r="J220" s="151"/>
      <c r="K220" s="151"/>
      <c r="L220" s="151"/>
      <c r="M220" s="151">
        <v>6.9199999999999998E-2</v>
      </c>
      <c r="N220" s="151"/>
      <c r="O220" s="151"/>
      <c r="P220" s="151"/>
      <c r="Q220" s="151"/>
      <c r="R220" s="151"/>
      <c r="S220" s="151"/>
      <c r="T220" s="151"/>
      <c r="U220" s="132" t="s">
        <v>400</v>
      </c>
      <c r="V220" s="132" t="s">
        <v>480</v>
      </c>
      <c r="W220" s="132"/>
      <c r="X220" s="132"/>
      <c r="Y220" s="132"/>
      <c r="Z220" s="132" t="s">
        <v>79</v>
      </c>
      <c r="AA220" s="132" t="s">
        <v>888</v>
      </c>
      <c r="AD220" s="120"/>
    </row>
    <row r="221" spans="1:30" ht="30" x14ac:dyDescent="0.25">
      <c r="A221" s="258">
        <v>191</v>
      </c>
      <c r="B221" s="147" t="s">
        <v>282</v>
      </c>
      <c r="C221" s="186" t="s">
        <v>27</v>
      </c>
      <c r="D221" s="148">
        <v>0.24709999999999999</v>
      </c>
      <c r="E221" s="149">
        <v>0.24709999999999999</v>
      </c>
      <c r="F221" s="150">
        <f t="shared" ref="F221:F251" si="7">SUM(G221:T221)</f>
        <v>0</v>
      </c>
      <c r="G221" s="151"/>
      <c r="H221" s="151"/>
      <c r="I221" s="151"/>
      <c r="J221" s="151"/>
      <c r="K221" s="151"/>
      <c r="L221" s="151"/>
      <c r="M221" s="151"/>
      <c r="N221" s="151"/>
      <c r="O221" s="151"/>
      <c r="P221" s="151"/>
      <c r="Q221" s="151"/>
      <c r="R221" s="151"/>
      <c r="S221" s="151"/>
      <c r="T221" s="151"/>
      <c r="U221" s="152" t="s">
        <v>6</v>
      </c>
      <c r="V221" s="152" t="s">
        <v>283</v>
      </c>
      <c r="W221" s="132"/>
      <c r="X221" s="132"/>
      <c r="Y221" s="132"/>
      <c r="Z221" s="132" t="s">
        <v>79</v>
      </c>
      <c r="AA221" s="132" t="s">
        <v>888</v>
      </c>
      <c r="AD221" s="120"/>
    </row>
    <row r="222" spans="1:30" x14ac:dyDescent="0.25">
      <c r="A222" s="258">
        <v>192</v>
      </c>
      <c r="B222" s="155" t="s">
        <v>689</v>
      </c>
      <c r="C222" s="186" t="s">
        <v>27</v>
      </c>
      <c r="D222" s="158">
        <v>3.5</v>
      </c>
      <c r="E222" s="158">
        <v>3.5</v>
      </c>
      <c r="F222" s="150">
        <f t="shared" si="7"/>
        <v>0</v>
      </c>
      <c r="G222" s="159"/>
      <c r="H222" s="160"/>
      <c r="I222" s="160"/>
      <c r="J222" s="160"/>
      <c r="K222" s="160"/>
      <c r="L222" s="160"/>
      <c r="M222" s="160"/>
      <c r="N222" s="160"/>
      <c r="O222" s="160"/>
      <c r="P222" s="160"/>
      <c r="Q222" s="160"/>
      <c r="R222" s="160"/>
      <c r="S222" s="160"/>
      <c r="T222" s="160"/>
      <c r="U222" s="152" t="s">
        <v>6</v>
      </c>
      <c r="V222" s="161"/>
      <c r="W222" s="132"/>
      <c r="X222" s="132"/>
      <c r="Y222" s="132" t="s">
        <v>79</v>
      </c>
      <c r="Z222" s="132"/>
      <c r="AA222" s="214" t="s">
        <v>1017</v>
      </c>
      <c r="AD222" s="120"/>
    </row>
    <row r="223" spans="1:30" ht="30" x14ac:dyDescent="0.25">
      <c r="A223" s="258">
        <v>193</v>
      </c>
      <c r="B223" s="147" t="s">
        <v>310</v>
      </c>
      <c r="C223" s="186" t="s">
        <v>25</v>
      </c>
      <c r="D223" s="148">
        <v>5.4199999999999998E-2</v>
      </c>
      <c r="E223" s="149">
        <v>5.4199999999999998E-2</v>
      </c>
      <c r="F223" s="150">
        <f t="shared" si="7"/>
        <v>0</v>
      </c>
      <c r="G223" s="151"/>
      <c r="H223" s="151"/>
      <c r="I223" s="151"/>
      <c r="J223" s="151"/>
      <c r="K223" s="151"/>
      <c r="L223" s="151"/>
      <c r="M223" s="151"/>
      <c r="N223" s="151"/>
      <c r="O223" s="151"/>
      <c r="P223" s="151"/>
      <c r="Q223" s="151"/>
      <c r="R223" s="151"/>
      <c r="S223" s="151"/>
      <c r="T223" s="151"/>
      <c r="U223" s="152" t="s">
        <v>12</v>
      </c>
      <c r="V223" s="152" t="s">
        <v>311</v>
      </c>
      <c r="W223" s="132"/>
      <c r="X223" s="132"/>
      <c r="Y223" s="132"/>
      <c r="Z223" s="132" t="s">
        <v>79</v>
      </c>
      <c r="AA223" s="132" t="s">
        <v>888</v>
      </c>
      <c r="AD223" s="120"/>
    </row>
    <row r="224" spans="1:30" s="131" customFormat="1" ht="30" x14ac:dyDescent="0.25">
      <c r="A224" s="299">
        <v>194</v>
      </c>
      <c r="B224" s="300" t="s">
        <v>308</v>
      </c>
      <c r="C224" s="313" t="s">
        <v>25</v>
      </c>
      <c r="D224" s="217">
        <v>6.3460000000000003E-2</v>
      </c>
      <c r="E224" s="218">
        <v>6.3460000000000003E-2</v>
      </c>
      <c r="F224" s="211">
        <f t="shared" si="7"/>
        <v>0</v>
      </c>
      <c r="G224" s="219"/>
      <c r="H224" s="219"/>
      <c r="I224" s="219"/>
      <c r="J224" s="219"/>
      <c r="K224" s="219"/>
      <c r="L224" s="219"/>
      <c r="M224" s="219"/>
      <c r="N224" s="219"/>
      <c r="O224" s="219"/>
      <c r="P224" s="219"/>
      <c r="Q224" s="219"/>
      <c r="R224" s="219"/>
      <c r="S224" s="219"/>
      <c r="T224" s="219"/>
      <c r="U224" s="220" t="s">
        <v>12</v>
      </c>
      <c r="V224" s="220" t="s">
        <v>309</v>
      </c>
      <c r="W224" s="214"/>
      <c r="X224" s="214"/>
      <c r="Y224" s="214" t="s">
        <v>79</v>
      </c>
      <c r="Z224" s="214"/>
      <c r="AA224" s="214" t="s">
        <v>1018</v>
      </c>
      <c r="AB224" s="120"/>
      <c r="AC224" s="120"/>
      <c r="AD224" s="120"/>
    </row>
    <row r="225" spans="1:30" ht="30" x14ac:dyDescent="0.25">
      <c r="A225" s="258">
        <v>195</v>
      </c>
      <c r="B225" s="147" t="s">
        <v>312</v>
      </c>
      <c r="C225" s="186" t="s">
        <v>25</v>
      </c>
      <c r="D225" s="148">
        <v>0.10422000000000001</v>
      </c>
      <c r="E225" s="149">
        <v>0.10422000000000001</v>
      </c>
      <c r="F225" s="150">
        <f t="shared" si="7"/>
        <v>0</v>
      </c>
      <c r="G225" s="151"/>
      <c r="H225" s="151"/>
      <c r="I225" s="151"/>
      <c r="J225" s="151"/>
      <c r="K225" s="151"/>
      <c r="L225" s="151"/>
      <c r="M225" s="151"/>
      <c r="N225" s="151"/>
      <c r="O225" s="151"/>
      <c r="P225" s="151"/>
      <c r="Q225" s="151"/>
      <c r="R225" s="151"/>
      <c r="S225" s="151"/>
      <c r="T225" s="151"/>
      <c r="U225" s="152" t="s">
        <v>12</v>
      </c>
      <c r="V225" s="152" t="s">
        <v>313</v>
      </c>
      <c r="W225" s="132"/>
      <c r="X225" s="132"/>
      <c r="Y225" s="132"/>
      <c r="Z225" s="132" t="s">
        <v>79</v>
      </c>
      <c r="AA225" s="132" t="s">
        <v>888</v>
      </c>
      <c r="AD225" s="120"/>
    </row>
    <row r="226" spans="1:30" ht="30" x14ac:dyDescent="0.25">
      <c r="A226" s="258">
        <v>196</v>
      </c>
      <c r="B226" s="147" t="s">
        <v>366</v>
      </c>
      <c r="C226" s="186" t="s">
        <v>25</v>
      </c>
      <c r="D226" s="231">
        <v>1.6000000000000001E-3</v>
      </c>
      <c r="E226" s="232">
        <v>1.6000000000000001E-3</v>
      </c>
      <c r="F226" s="150">
        <f t="shared" si="7"/>
        <v>0</v>
      </c>
      <c r="G226" s="151"/>
      <c r="H226" s="151"/>
      <c r="I226" s="151"/>
      <c r="J226" s="151"/>
      <c r="K226" s="151"/>
      <c r="L226" s="151"/>
      <c r="M226" s="151"/>
      <c r="N226" s="151"/>
      <c r="O226" s="151"/>
      <c r="P226" s="151"/>
      <c r="Q226" s="151"/>
      <c r="R226" s="151"/>
      <c r="S226" s="151"/>
      <c r="T226" s="151"/>
      <c r="U226" s="152" t="s">
        <v>5</v>
      </c>
      <c r="V226" s="152" t="s">
        <v>367</v>
      </c>
      <c r="W226" s="132"/>
      <c r="X226" s="132"/>
      <c r="Y226" s="132"/>
      <c r="Z226" s="132" t="s">
        <v>892</v>
      </c>
      <c r="AA226" s="132" t="s">
        <v>888</v>
      </c>
      <c r="AD226" s="120"/>
    </row>
    <row r="227" spans="1:30" ht="30" x14ac:dyDescent="0.25">
      <c r="A227" s="258">
        <v>197</v>
      </c>
      <c r="B227" s="147" t="s">
        <v>368</v>
      </c>
      <c r="C227" s="186" t="s">
        <v>25</v>
      </c>
      <c r="D227" s="231">
        <v>1.6000000000000001E-3</v>
      </c>
      <c r="E227" s="232">
        <v>1.6000000000000001E-3</v>
      </c>
      <c r="F227" s="150">
        <f t="shared" si="7"/>
        <v>0</v>
      </c>
      <c r="G227" s="151"/>
      <c r="H227" s="151"/>
      <c r="I227" s="151"/>
      <c r="J227" s="151"/>
      <c r="K227" s="151"/>
      <c r="L227" s="151"/>
      <c r="M227" s="151"/>
      <c r="N227" s="151"/>
      <c r="O227" s="151"/>
      <c r="P227" s="151"/>
      <c r="Q227" s="151"/>
      <c r="R227" s="151"/>
      <c r="S227" s="151"/>
      <c r="T227" s="151"/>
      <c r="U227" s="152" t="s">
        <v>5</v>
      </c>
      <c r="V227" s="152" t="s">
        <v>367</v>
      </c>
      <c r="W227" s="132"/>
      <c r="X227" s="132"/>
      <c r="Y227" s="132"/>
      <c r="Z227" s="132" t="s">
        <v>892</v>
      </c>
      <c r="AA227" s="132" t="s">
        <v>888</v>
      </c>
      <c r="AD227" s="120"/>
    </row>
    <row r="228" spans="1:30" ht="30" x14ac:dyDescent="0.25">
      <c r="A228" s="258">
        <v>198</v>
      </c>
      <c r="B228" s="147" t="s">
        <v>369</v>
      </c>
      <c r="C228" s="186" t="s">
        <v>25</v>
      </c>
      <c r="D228" s="231">
        <v>1.6000000000000001E-3</v>
      </c>
      <c r="E228" s="232">
        <v>1.6000000000000001E-3</v>
      </c>
      <c r="F228" s="150">
        <f t="shared" si="7"/>
        <v>0</v>
      </c>
      <c r="G228" s="151"/>
      <c r="H228" s="151"/>
      <c r="I228" s="151"/>
      <c r="J228" s="151"/>
      <c r="K228" s="151"/>
      <c r="L228" s="151"/>
      <c r="M228" s="151"/>
      <c r="N228" s="151"/>
      <c r="O228" s="151"/>
      <c r="P228" s="151"/>
      <c r="Q228" s="151"/>
      <c r="R228" s="151"/>
      <c r="S228" s="151"/>
      <c r="T228" s="151"/>
      <c r="U228" s="152" t="s">
        <v>5</v>
      </c>
      <c r="V228" s="152" t="s">
        <v>370</v>
      </c>
      <c r="W228" s="132"/>
      <c r="X228" s="132"/>
      <c r="Y228" s="132"/>
      <c r="Z228" s="132" t="s">
        <v>892</v>
      </c>
      <c r="AA228" s="132" t="s">
        <v>888</v>
      </c>
      <c r="AD228" s="120"/>
    </row>
    <row r="229" spans="1:30" ht="30" x14ac:dyDescent="0.25">
      <c r="A229" s="258">
        <v>199</v>
      </c>
      <c r="B229" s="147" t="s">
        <v>371</v>
      </c>
      <c r="C229" s="186" t="s">
        <v>25</v>
      </c>
      <c r="D229" s="231">
        <v>1.6000000000000001E-3</v>
      </c>
      <c r="E229" s="232">
        <v>1.6000000000000001E-3</v>
      </c>
      <c r="F229" s="150">
        <f t="shared" si="7"/>
        <v>0</v>
      </c>
      <c r="G229" s="151"/>
      <c r="H229" s="151"/>
      <c r="I229" s="151"/>
      <c r="J229" s="151"/>
      <c r="K229" s="151"/>
      <c r="L229" s="151"/>
      <c r="M229" s="151"/>
      <c r="N229" s="151"/>
      <c r="O229" s="151"/>
      <c r="P229" s="151"/>
      <c r="Q229" s="151"/>
      <c r="R229" s="151"/>
      <c r="S229" s="151"/>
      <c r="T229" s="151"/>
      <c r="U229" s="152" t="s">
        <v>5</v>
      </c>
      <c r="V229" s="152" t="s">
        <v>372</v>
      </c>
      <c r="W229" s="132"/>
      <c r="X229" s="132"/>
      <c r="Y229" s="132"/>
      <c r="Z229" s="132" t="s">
        <v>892</v>
      </c>
      <c r="AA229" s="132" t="s">
        <v>888</v>
      </c>
      <c r="AD229" s="120"/>
    </row>
    <row r="230" spans="1:30" ht="30" x14ac:dyDescent="0.25">
      <c r="A230" s="258">
        <v>200</v>
      </c>
      <c r="B230" s="147" t="s">
        <v>373</v>
      </c>
      <c r="C230" s="186" t="s">
        <v>25</v>
      </c>
      <c r="D230" s="231">
        <v>1.6000000000000001E-3</v>
      </c>
      <c r="E230" s="232">
        <v>1.6000000000000001E-3</v>
      </c>
      <c r="F230" s="150">
        <f t="shared" si="7"/>
        <v>0</v>
      </c>
      <c r="G230" s="151"/>
      <c r="H230" s="151"/>
      <c r="I230" s="151"/>
      <c r="J230" s="151"/>
      <c r="K230" s="151"/>
      <c r="L230" s="151"/>
      <c r="M230" s="151"/>
      <c r="N230" s="151"/>
      <c r="O230" s="151"/>
      <c r="P230" s="151"/>
      <c r="Q230" s="151"/>
      <c r="R230" s="151"/>
      <c r="S230" s="151"/>
      <c r="T230" s="151"/>
      <c r="U230" s="152" t="s">
        <v>5</v>
      </c>
      <c r="V230" s="152" t="s">
        <v>374</v>
      </c>
      <c r="W230" s="132"/>
      <c r="X230" s="132"/>
      <c r="Y230" s="132"/>
      <c r="Z230" s="132" t="s">
        <v>892</v>
      </c>
      <c r="AA230" s="132" t="s">
        <v>888</v>
      </c>
      <c r="AD230" s="120"/>
    </row>
    <row r="231" spans="1:30" ht="30" x14ac:dyDescent="0.25">
      <c r="A231" s="258">
        <v>201</v>
      </c>
      <c r="B231" s="147" t="s">
        <v>375</v>
      </c>
      <c r="C231" s="186" t="s">
        <v>25</v>
      </c>
      <c r="D231" s="231">
        <v>1.6000000000000001E-3</v>
      </c>
      <c r="E231" s="232">
        <v>1.6000000000000001E-3</v>
      </c>
      <c r="F231" s="150">
        <f t="shared" si="7"/>
        <v>0</v>
      </c>
      <c r="G231" s="151"/>
      <c r="H231" s="151"/>
      <c r="I231" s="151"/>
      <c r="J231" s="151"/>
      <c r="K231" s="151"/>
      <c r="L231" s="151"/>
      <c r="M231" s="151"/>
      <c r="N231" s="151"/>
      <c r="O231" s="151"/>
      <c r="P231" s="151"/>
      <c r="Q231" s="151"/>
      <c r="R231" s="151"/>
      <c r="S231" s="151"/>
      <c r="T231" s="151"/>
      <c r="U231" s="152" t="s">
        <v>5</v>
      </c>
      <c r="V231" s="152" t="s">
        <v>376</v>
      </c>
      <c r="W231" s="132"/>
      <c r="X231" s="132"/>
      <c r="Y231" s="132"/>
      <c r="Z231" s="132" t="s">
        <v>892</v>
      </c>
      <c r="AA231" s="132" t="s">
        <v>888</v>
      </c>
      <c r="AD231" s="120"/>
    </row>
    <row r="232" spans="1:30" ht="30" x14ac:dyDescent="0.25">
      <c r="A232" s="258">
        <v>202</v>
      </c>
      <c r="B232" s="147" t="s">
        <v>377</v>
      </c>
      <c r="C232" s="186" t="s">
        <v>25</v>
      </c>
      <c r="D232" s="231">
        <v>1.6000000000000001E-3</v>
      </c>
      <c r="E232" s="232">
        <v>1.6000000000000001E-3</v>
      </c>
      <c r="F232" s="150">
        <f t="shared" si="7"/>
        <v>0</v>
      </c>
      <c r="G232" s="151"/>
      <c r="H232" s="151"/>
      <c r="I232" s="151"/>
      <c r="J232" s="151"/>
      <c r="K232" s="151"/>
      <c r="L232" s="151"/>
      <c r="M232" s="151"/>
      <c r="N232" s="151"/>
      <c r="O232" s="151"/>
      <c r="P232" s="151"/>
      <c r="Q232" s="151"/>
      <c r="R232" s="151"/>
      <c r="S232" s="151"/>
      <c r="T232" s="151"/>
      <c r="U232" s="152" t="s">
        <v>5</v>
      </c>
      <c r="V232" s="152" t="s">
        <v>378</v>
      </c>
      <c r="W232" s="132"/>
      <c r="X232" s="132"/>
      <c r="Y232" s="132"/>
      <c r="Z232" s="132" t="s">
        <v>892</v>
      </c>
      <c r="AA232" s="132" t="s">
        <v>888</v>
      </c>
      <c r="AD232" s="120"/>
    </row>
    <row r="233" spans="1:30" ht="30" x14ac:dyDescent="0.25">
      <c r="A233" s="258">
        <v>203</v>
      </c>
      <c r="B233" s="147" t="s">
        <v>379</v>
      </c>
      <c r="C233" s="186" t="s">
        <v>25</v>
      </c>
      <c r="D233" s="231">
        <v>1.6000000000000001E-3</v>
      </c>
      <c r="E233" s="232">
        <v>1.6000000000000001E-3</v>
      </c>
      <c r="F233" s="150">
        <f t="shared" si="7"/>
        <v>0</v>
      </c>
      <c r="G233" s="151"/>
      <c r="H233" s="151"/>
      <c r="I233" s="151"/>
      <c r="J233" s="151"/>
      <c r="K233" s="151"/>
      <c r="L233" s="151"/>
      <c r="M233" s="151"/>
      <c r="N233" s="151"/>
      <c r="O233" s="151"/>
      <c r="P233" s="151"/>
      <c r="Q233" s="151"/>
      <c r="R233" s="151"/>
      <c r="S233" s="151"/>
      <c r="T233" s="151"/>
      <c r="U233" s="152" t="s">
        <v>5</v>
      </c>
      <c r="V233" s="152" t="s">
        <v>380</v>
      </c>
      <c r="W233" s="132"/>
      <c r="X233" s="132"/>
      <c r="Y233" s="132"/>
      <c r="Z233" s="132" t="s">
        <v>892</v>
      </c>
      <c r="AA233" s="132" t="s">
        <v>888</v>
      </c>
      <c r="AD233" s="120"/>
    </row>
    <row r="234" spans="1:30" ht="30" x14ac:dyDescent="0.25">
      <c r="A234" s="258">
        <v>204</v>
      </c>
      <c r="B234" s="147" t="s">
        <v>381</v>
      </c>
      <c r="C234" s="186" t="s">
        <v>25</v>
      </c>
      <c r="D234" s="231">
        <v>1.6000000000000001E-3</v>
      </c>
      <c r="E234" s="232">
        <v>1.6000000000000001E-3</v>
      </c>
      <c r="F234" s="150">
        <f t="shared" si="7"/>
        <v>0</v>
      </c>
      <c r="G234" s="151"/>
      <c r="H234" s="151"/>
      <c r="I234" s="151"/>
      <c r="J234" s="151"/>
      <c r="K234" s="151"/>
      <c r="L234" s="151"/>
      <c r="M234" s="151"/>
      <c r="N234" s="151"/>
      <c r="O234" s="151"/>
      <c r="P234" s="151"/>
      <c r="Q234" s="151"/>
      <c r="R234" s="151"/>
      <c r="S234" s="151"/>
      <c r="T234" s="151"/>
      <c r="U234" s="152" t="s">
        <v>5</v>
      </c>
      <c r="V234" s="152" t="s">
        <v>382</v>
      </c>
      <c r="W234" s="132"/>
      <c r="X234" s="132"/>
      <c r="Y234" s="132"/>
      <c r="Z234" s="132" t="s">
        <v>892</v>
      </c>
      <c r="AA234" s="132" t="s">
        <v>888</v>
      </c>
      <c r="AD234" s="120"/>
    </row>
    <row r="235" spans="1:30" ht="30" x14ac:dyDescent="0.25">
      <c r="A235" s="258">
        <v>205</v>
      </c>
      <c r="B235" s="147" t="s">
        <v>383</v>
      </c>
      <c r="C235" s="186" t="s">
        <v>25</v>
      </c>
      <c r="D235" s="231">
        <v>1.6000000000000001E-3</v>
      </c>
      <c r="E235" s="232">
        <v>1.6000000000000001E-3</v>
      </c>
      <c r="F235" s="150">
        <f t="shared" si="7"/>
        <v>0</v>
      </c>
      <c r="G235" s="151"/>
      <c r="H235" s="151"/>
      <c r="I235" s="151"/>
      <c r="J235" s="151"/>
      <c r="K235" s="151"/>
      <c r="L235" s="151"/>
      <c r="M235" s="151"/>
      <c r="N235" s="151"/>
      <c r="O235" s="151"/>
      <c r="P235" s="151"/>
      <c r="Q235" s="151"/>
      <c r="R235" s="151"/>
      <c r="S235" s="151"/>
      <c r="T235" s="151"/>
      <c r="U235" s="152" t="s">
        <v>5</v>
      </c>
      <c r="V235" s="152" t="s">
        <v>384</v>
      </c>
      <c r="W235" s="132"/>
      <c r="X235" s="132"/>
      <c r="Y235" s="132"/>
      <c r="Z235" s="132" t="s">
        <v>892</v>
      </c>
      <c r="AA235" s="132" t="s">
        <v>888</v>
      </c>
      <c r="AD235" s="120"/>
    </row>
    <row r="236" spans="1:30" ht="30" x14ac:dyDescent="0.25">
      <c r="A236" s="258">
        <v>206</v>
      </c>
      <c r="B236" s="147" t="s">
        <v>406</v>
      </c>
      <c r="C236" s="186" t="s">
        <v>25</v>
      </c>
      <c r="D236" s="233">
        <v>4.0000000000000001E-3</v>
      </c>
      <c r="E236" s="234">
        <v>4.0000000000000001E-3</v>
      </c>
      <c r="F236" s="150">
        <f t="shared" si="7"/>
        <v>0</v>
      </c>
      <c r="G236" s="151"/>
      <c r="H236" s="151"/>
      <c r="I236" s="151"/>
      <c r="J236" s="151"/>
      <c r="K236" s="151"/>
      <c r="L236" s="151"/>
      <c r="M236" s="151"/>
      <c r="N236" s="151"/>
      <c r="O236" s="151"/>
      <c r="P236" s="151"/>
      <c r="Q236" s="151"/>
      <c r="R236" s="151"/>
      <c r="S236" s="151"/>
      <c r="T236" s="151"/>
      <c r="U236" s="152" t="s">
        <v>12</v>
      </c>
      <c r="V236" s="152" t="s">
        <v>407</v>
      </c>
      <c r="W236" s="132"/>
      <c r="X236" s="132"/>
      <c r="Y236" s="132"/>
      <c r="Z236" s="132" t="s">
        <v>79</v>
      </c>
      <c r="AA236" s="132" t="s">
        <v>888</v>
      </c>
      <c r="AD236" s="120"/>
    </row>
    <row r="237" spans="1:30" ht="30" x14ac:dyDescent="0.25">
      <c r="A237" s="258">
        <v>207</v>
      </c>
      <c r="B237" s="147" t="s">
        <v>446</v>
      </c>
      <c r="C237" s="186" t="s">
        <v>25</v>
      </c>
      <c r="D237" s="233">
        <v>4.4999999999999997E-3</v>
      </c>
      <c r="E237" s="149">
        <v>4.4999999999999997E-3</v>
      </c>
      <c r="F237" s="150">
        <f t="shared" si="7"/>
        <v>0</v>
      </c>
      <c r="G237" s="151"/>
      <c r="H237" s="151"/>
      <c r="I237" s="151"/>
      <c r="J237" s="151"/>
      <c r="K237" s="151"/>
      <c r="L237" s="151"/>
      <c r="M237" s="151"/>
      <c r="N237" s="151"/>
      <c r="O237" s="151"/>
      <c r="P237" s="151"/>
      <c r="Q237" s="151"/>
      <c r="R237" s="151"/>
      <c r="S237" s="151"/>
      <c r="T237" s="151"/>
      <c r="U237" s="152" t="s">
        <v>8</v>
      </c>
      <c r="V237" s="152" t="s">
        <v>447</v>
      </c>
      <c r="W237" s="132"/>
      <c r="X237" s="132"/>
      <c r="Y237" s="132"/>
      <c r="Z237" s="132" t="s">
        <v>79</v>
      </c>
      <c r="AA237" s="132" t="s">
        <v>888</v>
      </c>
      <c r="AD237" s="120"/>
    </row>
    <row r="238" spans="1:30" ht="30" x14ac:dyDescent="0.25">
      <c r="A238" s="258">
        <v>208</v>
      </c>
      <c r="B238" s="147" t="s">
        <v>420</v>
      </c>
      <c r="C238" s="186" t="s">
        <v>25</v>
      </c>
      <c r="D238" s="148">
        <v>0.01</v>
      </c>
      <c r="E238" s="149">
        <v>0.01</v>
      </c>
      <c r="F238" s="150">
        <f t="shared" si="7"/>
        <v>0</v>
      </c>
      <c r="G238" s="151"/>
      <c r="H238" s="151"/>
      <c r="I238" s="151"/>
      <c r="J238" s="151"/>
      <c r="K238" s="151"/>
      <c r="L238" s="151"/>
      <c r="M238" s="151"/>
      <c r="N238" s="151"/>
      <c r="O238" s="151"/>
      <c r="P238" s="151"/>
      <c r="Q238" s="151"/>
      <c r="R238" s="151"/>
      <c r="S238" s="151"/>
      <c r="T238" s="151"/>
      <c r="U238" s="152" t="s">
        <v>7</v>
      </c>
      <c r="V238" s="152"/>
      <c r="W238" s="132"/>
      <c r="X238" s="132"/>
      <c r="Y238" s="132"/>
      <c r="Z238" s="132" t="s">
        <v>79</v>
      </c>
      <c r="AA238" s="132" t="s">
        <v>888</v>
      </c>
      <c r="AD238" s="120"/>
    </row>
    <row r="239" spans="1:30" ht="30" x14ac:dyDescent="0.25">
      <c r="A239" s="258">
        <v>209</v>
      </c>
      <c r="B239" s="147" t="s">
        <v>422</v>
      </c>
      <c r="C239" s="186" t="s">
        <v>25</v>
      </c>
      <c r="D239" s="148">
        <v>0.01</v>
      </c>
      <c r="E239" s="149">
        <v>0.01</v>
      </c>
      <c r="F239" s="150">
        <f t="shared" si="7"/>
        <v>0</v>
      </c>
      <c r="G239" s="151"/>
      <c r="H239" s="151"/>
      <c r="I239" s="151"/>
      <c r="J239" s="151"/>
      <c r="K239" s="151"/>
      <c r="L239" s="151"/>
      <c r="M239" s="151"/>
      <c r="N239" s="151"/>
      <c r="O239" s="151"/>
      <c r="P239" s="151"/>
      <c r="Q239" s="151"/>
      <c r="R239" s="151"/>
      <c r="S239" s="151"/>
      <c r="T239" s="151"/>
      <c r="U239" s="152" t="s">
        <v>7</v>
      </c>
      <c r="V239" s="152"/>
      <c r="W239" s="132"/>
      <c r="X239" s="132"/>
      <c r="Y239" s="132"/>
      <c r="Z239" s="132" t="s">
        <v>79</v>
      </c>
      <c r="AA239" s="132" t="s">
        <v>888</v>
      </c>
      <c r="AD239" s="120"/>
    </row>
    <row r="240" spans="1:30" ht="30" x14ac:dyDescent="0.25">
      <c r="A240" s="258">
        <v>210</v>
      </c>
      <c r="B240" s="147" t="s">
        <v>423</v>
      </c>
      <c r="C240" s="186" t="s">
        <v>25</v>
      </c>
      <c r="D240" s="148">
        <v>0.01</v>
      </c>
      <c r="E240" s="149">
        <v>0.01</v>
      </c>
      <c r="F240" s="150">
        <f t="shared" si="7"/>
        <v>0</v>
      </c>
      <c r="G240" s="151"/>
      <c r="H240" s="151"/>
      <c r="I240" s="151"/>
      <c r="J240" s="151"/>
      <c r="K240" s="151"/>
      <c r="L240" s="151"/>
      <c r="M240" s="151"/>
      <c r="N240" s="151"/>
      <c r="O240" s="151"/>
      <c r="P240" s="151"/>
      <c r="Q240" s="151"/>
      <c r="R240" s="151"/>
      <c r="S240" s="151"/>
      <c r="T240" s="151"/>
      <c r="U240" s="152" t="s">
        <v>424</v>
      </c>
      <c r="V240" s="152"/>
      <c r="W240" s="132"/>
      <c r="X240" s="132"/>
      <c r="Y240" s="132"/>
      <c r="Z240" s="132" t="s">
        <v>79</v>
      </c>
      <c r="AA240" s="132" t="s">
        <v>888</v>
      </c>
      <c r="AD240" s="120"/>
    </row>
    <row r="241" spans="1:30" x14ac:dyDescent="0.25">
      <c r="A241" s="258">
        <v>211</v>
      </c>
      <c r="B241" s="147" t="s">
        <v>280</v>
      </c>
      <c r="C241" s="186" t="s">
        <v>25</v>
      </c>
      <c r="D241" s="148">
        <v>1.669E-2</v>
      </c>
      <c r="E241" s="149">
        <v>1.669E-2</v>
      </c>
      <c r="F241" s="150">
        <f t="shared" si="7"/>
        <v>0</v>
      </c>
      <c r="G241" s="151"/>
      <c r="H241" s="151"/>
      <c r="I241" s="151"/>
      <c r="J241" s="151"/>
      <c r="K241" s="151"/>
      <c r="L241" s="151"/>
      <c r="M241" s="151"/>
      <c r="N241" s="151"/>
      <c r="O241" s="151"/>
      <c r="P241" s="151"/>
      <c r="Q241" s="151"/>
      <c r="R241" s="151"/>
      <c r="S241" s="151"/>
      <c r="T241" s="151"/>
      <c r="U241" s="152" t="s">
        <v>13</v>
      </c>
      <c r="V241" s="152" t="s">
        <v>281</v>
      </c>
      <c r="W241" s="132" t="s">
        <v>79</v>
      </c>
      <c r="X241" s="132"/>
      <c r="Y241" s="132"/>
      <c r="Z241" s="132"/>
      <c r="AA241" s="134" t="s">
        <v>47</v>
      </c>
      <c r="AD241" s="120"/>
    </row>
    <row r="242" spans="1:30" ht="30" x14ac:dyDescent="0.25">
      <c r="A242" s="258">
        <v>212</v>
      </c>
      <c r="B242" s="147" t="s">
        <v>421</v>
      </c>
      <c r="C242" s="186" t="s">
        <v>25</v>
      </c>
      <c r="D242" s="148">
        <v>0.02</v>
      </c>
      <c r="E242" s="149">
        <v>0.02</v>
      </c>
      <c r="F242" s="150">
        <f t="shared" si="7"/>
        <v>0</v>
      </c>
      <c r="G242" s="151"/>
      <c r="H242" s="151"/>
      <c r="I242" s="151"/>
      <c r="J242" s="151"/>
      <c r="K242" s="151"/>
      <c r="L242" s="151"/>
      <c r="M242" s="151"/>
      <c r="N242" s="151"/>
      <c r="O242" s="151"/>
      <c r="P242" s="151"/>
      <c r="Q242" s="151"/>
      <c r="R242" s="151"/>
      <c r="S242" s="151"/>
      <c r="T242" s="151"/>
      <c r="U242" s="152" t="s">
        <v>34</v>
      </c>
      <c r="V242" s="152"/>
      <c r="W242" s="132"/>
      <c r="X242" s="132"/>
      <c r="Y242" s="132"/>
      <c r="Z242" s="132" t="s">
        <v>79</v>
      </c>
      <c r="AA242" s="132" t="s">
        <v>888</v>
      </c>
      <c r="AD242" s="120"/>
    </row>
    <row r="243" spans="1:30" ht="30" x14ac:dyDescent="0.25">
      <c r="A243" s="258">
        <v>213</v>
      </c>
      <c r="B243" s="147" t="s">
        <v>430</v>
      </c>
      <c r="C243" s="186" t="s">
        <v>25</v>
      </c>
      <c r="D243" s="148">
        <v>2.1999999999999999E-2</v>
      </c>
      <c r="E243" s="149">
        <v>2.1999999999999999E-2</v>
      </c>
      <c r="F243" s="150">
        <f t="shared" si="7"/>
        <v>0</v>
      </c>
      <c r="G243" s="151"/>
      <c r="H243" s="151"/>
      <c r="I243" s="151"/>
      <c r="J243" s="151"/>
      <c r="K243" s="151"/>
      <c r="L243" s="151"/>
      <c r="M243" s="151"/>
      <c r="N243" s="151"/>
      <c r="O243" s="151"/>
      <c r="P243" s="151"/>
      <c r="Q243" s="151"/>
      <c r="R243" s="151"/>
      <c r="S243" s="151"/>
      <c r="T243" s="151"/>
      <c r="U243" s="152" t="s">
        <v>10</v>
      </c>
      <c r="V243" s="152" t="s">
        <v>431</v>
      </c>
      <c r="W243" s="132"/>
      <c r="X243" s="132"/>
      <c r="Y243" s="132"/>
      <c r="Z243" s="132" t="s">
        <v>79</v>
      </c>
      <c r="AA243" s="132" t="s">
        <v>888</v>
      </c>
      <c r="AD243" s="120"/>
    </row>
    <row r="244" spans="1:30" ht="30" x14ac:dyDescent="0.25">
      <c r="A244" s="258">
        <v>214</v>
      </c>
      <c r="B244" s="147" t="s">
        <v>364</v>
      </c>
      <c r="C244" s="186" t="s">
        <v>25</v>
      </c>
      <c r="D244" s="148">
        <v>2.3699999999999999E-2</v>
      </c>
      <c r="E244" s="149">
        <v>2.3699999999999999E-2</v>
      </c>
      <c r="F244" s="150">
        <f t="shared" si="7"/>
        <v>0</v>
      </c>
      <c r="G244" s="151"/>
      <c r="H244" s="151"/>
      <c r="I244" s="151"/>
      <c r="J244" s="151"/>
      <c r="K244" s="151"/>
      <c r="L244" s="151"/>
      <c r="M244" s="151"/>
      <c r="N244" s="151"/>
      <c r="O244" s="151"/>
      <c r="P244" s="151"/>
      <c r="Q244" s="151"/>
      <c r="R244" s="151"/>
      <c r="S244" s="151"/>
      <c r="T244" s="151"/>
      <c r="U244" s="152" t="s">
        <v>7</v>
      </c>
      <c r="V244" s="152" t="s">
        <v>365</v>
      </c>
      <c r="W244" s="132"/>
      <c r="X244" s="132"/>
      <c r="Y244" s="132"/>
      <c r="Z244" s="132" t="s">
        <v>79</v>
      </c>
      <c r="AA244" s="132" t="s">
        <v>888</v>
      </c>
      <c r="AD244" s="120"/>
    </row>
    <row r="245" spans="1:30" ht="30" x14ac:dyDescent="0.25">
      <c r="A245" s="258">
        <v>215</v>
      </c>
      <c r="B245" s="147" t="s">
        <v>402</v>
      </c>
      <c r="C245" s="186" t="s">
        <v>25</v>
      </c>
      <c r="D245" s="148">
        <v>0.03</v>
      </c>
      <c r="E245" s="149">
        <v>0.03</v>
      </c>
      <c r="F245" s="150">
        <f t="shared" si="7"/>
        <v>0</v>
      </c>
      <c r="G245" s="151"/>
      <c r="H245" s="151"/>
      <c r="I245" s="151"/>
      <c r="J245" s="151"/>
      <c r="K245" s="151"/>
      <c r="L245" s="151"/>
      <c r="M245" s="151"/>
      <c r="N245" s="151"/>
      <c r="O245" s="151"/>
      <c r="P245" s="151"/>
      <c r="Q245" s="151"/>
      <c r="R245" s="151"/>
      <c r="S245" s="151"/>
      <c r="T245" s="151"/>
      <c r="U245" s="152" t="s">
        <v>12</v>
      </c>
      <c r="V245" s="152" t="s">
        <v>403</v>
      </c>
      <c r="W245" s="132"/>
      <c r="X245" s="132"/>
      <c r="Y245" s="132"/>
      <c r="Z245" s="132" t="s">
        <v>79</v>
      </c>
      <c r="AA245" s="132" t="s">
        <v>888</v>
      </c>
      <c r="AD245" s="120"/>
    </row>
    <row r="246" spans="1:30" ht="30" x14ac:dyDescent="0.25">
      <c r="A246" s="258">
        <v>216</v>
      </c>
      <c r="B246" s="147" t="s">
        <v>440</v>
      </c>
      <c r="C246" s="186" t="s">
        <v>25</v>
      </c>
      <c r="D246" s="148">
        <v>0.03</v>
      </c>
      <c r="E246" s="149">
        <v>0.03</v>
      </c>
      <c r="F246" s="150">
        <f t="shared" si="7"/>
        <v>0</v>
      </c>
      <c r="G246" s="151"/>
      <c r="H246" s="151"/>
      <c r="I246" s="151"/>
      <c r="J246" s="151"/>
      <c r="K246" s="151"/>
      <c r="L246" s="151"/>
      <c r="M246" s="151"/>
      <c r="N246" s="151"/>
      <c r="O246" s="151"/>
      <c r="P246" s="151"/>
      <c r="Q246" s="151"/>
      <c r="R246" s="151"/>
      <c r="S246" s="151"/>
      <c r="T246" s="151"/>
      <c r="U246" s="152" t="s">
        <v>12</v>
      </c>
      <c r="V246" s="152" t="s">
        <v>441</v>
      </c>
      <c r="W246" s="132"/>
      <c r="X246" s="132"/>
      <c r="Y246" s="132"/>
      <c r="Z246" s="132" t="s">
        <v>79</v>
      </c>
      <c r="AA246" s="132" t="s">
        <v>888</v>
      </c>
      <c r="AD246" s="120"/>
    </row>
    <row r="247" spans="1:30" ht="30" x14ac:dyDescent="0.25">
      <c r="A247" s="258">
        <v>217</v>
      </c>
      <c r="B247" s="147" t="s">
        <v>412</v>
      </c>
      <c r="C247" s="186" t="s">
        <v>25</v>
      </c>
      <c r="D247" s="148">
        <v>3.44E-2</v>
      </c>
      <c r="E247" s="149">
        <v>3.44E-2</v>
      </c>
      <c r="F247" s="150">
        <f t="shared" si="7"/>
        <v>0</v>
      </c>
      <c r="G247" s="151"/>
      <c r="H247" s="151"/>
      <c r="I247" s="151"/>
      <c r="J247" s="151"/>
      <c r="K247" s="151"/>
      <c r="L247" s="151"/>
      <c r="M247" s="151"/>
      <c r="N247" s="151"/>
      <c r="O247" s="151"/>
      <c r="P247" s="151"/>
      <c r="Q247" s="151"/>
      <c r="R247" s="151"/>
      <c r="S247" s="151"/>
      <c r="T247" s="151"/>
      <c r="U247" s="152" t="s">
        <v>7</v>
      </c>
      <c r="V247" s="152" t="s">
        <v>413</v>
      </c>
      <c r="W247" s="132"/>
      <c r="X247" s="132"/>
      <c r="Y247" s="132"/>
      <c r="Z247" s="132" t="s">
        <v>79</v>
      </c>
      <c r="AA247" s="132" t="s">
        <v>888</v>
      </c>
      <c r="AD247" s="120"/>
    </row>
    <row r="248" spans="1:30" ht="30" x14ac:dyDescent="0.25">
      <c r="A248" s="258">
        <v>218</v>
      </c>
      <c r="B248" s="147" t="s">
        <v>278</v>
      </c>
      <c r="C248" s="186" t="s">
        <v>25</v>
      </c>
      <c r="D248" s="148">
        <v>4.5100000000000001E-2</v>
      </c>
      <c r="E248" s="149">
        <v>4.5100000000000001E-2</v>
      </c>
      <c r="F248" s="150">
        <f t="shared" si="7"/>
        <v>0</v>
      </c>
      <c r="G248" s="151"/>
      <c r="H248" s="151"/>
      <c r="I248" s="151"/>
      <c r="J248" s="151"/>
      <c r="K248" s="151"/>
      <c r="L248" s="151"/>
      <c r="M248" s="151"/>
      <c r="N248" s="151"/>
      <c r="O248" s="151"/>
      <c r="P248" s="151"/>
      <c r="Q248" s="151"/>
      <c r="R248" s="151"/>
      <c r="S248" s="151"/>
      <c r="T248" s="151"/>
      <c r="U248" s="152" t="s">
        <v>13</v>
      </c>
      <c r="V248" s="152" t="s">
        <v>279</v>
      </c>
      <c r="W248" s="132"/>
      <c r="X248" s="132"/>
      <c r="Y248" s="132"/>
      <c r="Z248" s="132" t="s">
        <v>79</v>
      </c>
      <c r="AA248" s="132" t="s">
        <v>888</v>
      </c>
      <c r="AD248" s="120"/>
    </row>
    <row r="249" spans="1:30" ht="30" x14ac:dyDescent="0.25">
      <c r="A249" s="258">
        <v>219</v>
      </c>
      <c r="B249" s="147" t="s">
        <v>292</v>
      </c>
      <c r="C249" s="186" t="s">
        <v>25</v>
      </c>
      <c r="D249" s="148">
        <v>4.5100000000000001E-2</v>
      </c>
      <c r="E249" s="149">
        <v>4.5100000000000001E-2</v>
      </c>
      <c r="F249" s="150">
        <f t="shared" si="7"/>
        <v>0</v>
      </c>
      <c r="G249" s="151"/>
      <c r="H249" s="151"/>
      <c r="I249" s="151"/>
      <c r="J249" s="151"/>
      <c r="K249" s="151"/>
      <c r="L249" s="151"/>
      <c r="M249" s="151"/>
      <c r="N249" s="151"/>
      <c r="O249" s="151"/>
      <c r="P249" s="151"/>
      <c r="Q249" s="151"/>
      <c r="R249" s="151"/>
      <c r="S249" s="151"/>
      <c r="T249" s="151"/>
      <c r="U249" s="152" t="s">
        <v>9</v>
      </c>
      <c r="V249" s="152" t="s">
        <v>293</v>
      </c>
      <c r="W249" s="132"/>
      <c r="X249" s="132"/>
      <c r="Y249" s="132"/>
      <c r="Z249" s="132" t="s">
        <v>79</v>
      </c>
      <c r="AA249" s="132" t="s">
        <v>888</v>
      </c>
      <c r="AD249" s="120"/>
    </row>
    <row r="250" spans="1:30" ht="30" x14ac:dyDescent="0.25">
      <c r="A250" s="258">
        <v>220</v>
      </c>
      <c r="B250" s="163" t="s">
        <v>304</v>
      </c>
      <c r="C250" s="186" t="s">
        <v>25</v>
      </c>
      <c r="D250" s="148">
        <v>0.06</v>
      </c>
      <c r="E250" s="149">
        <v>0.06</v>
      </c>
      <c r="F250" s="150">
        <f t="shared" si="7"/>
        <v>0</v>
      </c>
      <c r="G250" s="151"/>
      <c r="H250" s="151"/>
      <c r="I250" s="151"/>
      <c r="J250" s="151"/>
      <c r="K250" s="151"/>
      <c r="L250" s="151"/>
      <c r="M250" s="151"/>
      <c r="N250" s="151"/>
      <c r="O250" s="151"/>
      <c r="P250" s="151"/>
      <c r="Q250" s="151"/>
      <c r="R250" s="151"/>
      <c r="S250" s="151"/>
      <c r="T250" s="151"/>
      <c r="U250" s="152" t="s">
        <v>8</v>
      </c>
      <c r="V250" s="152" t="s">
        <v>305</v>
      </c>
      <c r="W250" s="132"/>
      <c r="X250" s="132"/>
      <c r="Y250" s="132"/>
      <c r="Z250" s="132" t="s">
        <v>79</v>
      </c>
      <c r="AA250" s="132" t="s">
        <v>888</v>
      </c>
      <c r="AD250" s="120"/>
    </row>
    <row r="251" spans="1:30" ht="30" x14ac:dyDescent="0.25">
      <c r="A251" s="258">
        <v>221</v>
      </c>
      <c r="B251" s="147" t="s">
        <v>314</v>
      </c>
      <c r="C251" s="186" t="s">
        <v>25</v>
      </c>
      <c r="D251" s="148">
        <v>7.0000000000000007E-2</v>
      </c>
      <c r="E251" s="149">
        <v>7.0000000000000007E-2</v>
      </c>
      <c r="F251" s="150">
        <f t="shared" si="7"/>
        <v>0</v>
      </c>
      <c r="G251" s="151"/>
      <c r="H251" s="151"/>
      <c r="I251" s="151"/>
      <c r="J251" s="151"/>
      <c r="K251" s="151"/>
      <c r="L251" s="151"/>
      <c r="M251" s="151"/>
      <c r="N251" s="151"/>
      <c r="O251" s="151"/>
      <c r="P251" s="151"/>
      <c r="Q251" s="151"/>
      <c r="R251" s="151"/>
      <c r="S251" s="151"/>
      <c r="T251" s="151"/>
      <c r="U251" s="152" t="s">
        <v>13</v>
      </c>
      <c r="V251" s="152" t="s">
        <v>315</v>
      </c>
      <c r="W251" s="132"/>
      <c r="X251" s="132"/>
      <c r="Y251" s="132"/>
      <c r="Z251" s="132" t="s">
        <v>79</v>
      </c>
      <c r="AA251" s="132" t="s">
        <v>888</v>
      </c>
      <c r="AD251" s="120"/>
    </row>
    <row r="252" spans="1:30" ht="30" x14ac:dyDescent="0.25">
      <c r="A252" s="258">
        <v>222</v>
      </c>
      <c r="B252" s="155" t="s">
        <v>584</v>
      </c>
      <c r="C252" s="186" t="s">
        <v>25</v>
      </c>
      <c r="D252" s="148">
        <v>0.08</v>
      </c>
      <c r="E252" s="148">
        <v>0.08</v>
      </c>
      <c r="F252" s="150">
        <v>0</v>
      </c>
      <c r="G252" s="157"/>
      <c r="H252" s="157"/>
      <c r="I252" s="157"/>
      <c r="J252" s="157"/>
      <c r="K252" s="157"/>
      <c r="L252" s="157"/>
      <c r="M252" s="157"/>
      <c r="N252" s="157"/>
      <c r="O252" s="157"/>
      <c r="P252" s="157"/>
      <c r="Q252" s="157"/>
      <c r="R252" s="157"/>
      <c r="S252" s="157"/>
      <c r="T252" s="157"/>
      <c r="U252" s="132" t="s">
        <v>13</v>
      </c>
      <c r="V252" s="132" t="s">
        <v>483</v>
      </c>
      <c r="W252" s="132"/>
      <c r="X252" s="132"/>
      <c r="Y252" s="132"/>
      <c r="Z252" s="132" t="s">
        <v>79</v>
      </c>
      <c r="AA252" s="132" t="s">
        <v>888</v>
      </c>
      <c r="AD252" s="120"/>
    </row>
    <row r="253" spans="1:30" ht="30" x14ac:dyDescent="0.25">
      <c r="A253" s="258">
        <v>223</v>
      </c>
      <c r="B253" s="147" t="s">
        <v>385</v>
      </c>
      <c r="C253" s="186" t="s">
        <v>25</v>
      </c>
      <c r="D253" s="148">
        <v>8.9370000000000005E-2</v>
      </c>
      <c r="E253" s="149">
        <v>8.9370000000000005E-2</v>
      </c>
      <c r="F253" s="150">
        <f t="shared" ref="F253:F283" si="8">SUM(G253:T253)</f>
        <v>0</v>
      </c>
      <c r="G253" s="151"/>
      <c r="H253" s="151"/>
      <c r="I253" s="151"/>
      <c r="J253" s="151"/>
      <c r="K253" s="151"/>
      <c r="L253" s="151"/>
      <c r="M253" s="151"/>
      <c r="N253" s="151"/>
      <c r="O253" s="151"/>
      <c r="P253" s="151"/>
      <c r="Q253" s="151"/>
      <c r="R253" s="151"/>
      <c r="S253" s="151"/>
      <c r="T253" s="151"/>
      <c r="U253" s="152" t="s">
        <v>8</v>
      </c>
      <c r="V253" s="152" t="s">
        <v>386</v>
      </c>
      <c r="W253" s="132"/>
      <c r="X253" s="132"/>
      <c r="Y253" s="132"/>
      <c r="Z253" s="132" t="s">
        <v>79</v>
      </c>
      <c r="AA253" s="132" t="s">
        <v>888</v>
      </c>
      <c r="AD253" s="120"/>
    </row>
    <row r="254" spans="1:30" ht="60" x14ac:dyDescent="0.25">
      <c r="A254" s="258">
        <v>224</v>
      </c>
      <c r="B254" s="147" t="s">
        <v>362</v>
      </c>
      <c r="C254" s="186" t="s">
        <v>25</v>
      </c>
      <c r="D254" s="148">
        <v>0.1232</v>
      </c>
      <c r="E254" s="149">
        <v>0.1232</v>
      </c>
      <c r="F254" s="150">
        <f t="shared" si="8"/>
        <v>0</v>
      </c>
      <c r="G254" s="151"/>
      <c r="H254" s="151"/>
      <c r="I254" s="151"/>
      <c r="J254" s="151"/>
      <c r="K254" s="151"/>
      <c r="L254" s="151"/>
      <c r="M254" s="151"/>
      <c r="N254" s="151"/>
      <c r="O254" s="151"/>
      <c r="P254" s="151"/>
      <c r="Q254" s="151"/>
      <c r="R254" s="151"/>
      <c r="S254" s="151"/>
      <c r="T254" s="151"/>
      <c r="U254" s="152" t="s">
        <v>13</v>
      </c>
      <c r="V254" s="152" t="s">
        <v>363</v>
      </c>
      <c r="W254" s="132"/>
      <c r="X254" s="132"/>
      <c r="Y254" s="132"/>
      <c r="Z254" s="132" t="s">
        <v>79</v>
      </c>
      <c r="AA254" s="132" t="s">
        <v>888</v>
      </c>
      <c r="AD254" s="120"/>
    </row>
    <row r="255" spans="1:30" ht="30" x14ac:dyDescent="0.25">
      <c r="A255" s="258">
        <v>225</v>
      </c>
      <c r="B255" s="147" t="s">
        <v>344</v>
      </c>
      <c r="C255" s="186" t="s">
        <v>25</v>
      </c>
      <c r="D255" s="148">
        <v>0.12330000000000001</v>
      </c>
      <c r="E255" s="149">
        <v>0.12330000000000001</v>
      </c>
      <c r="F255" s="150">
        <f t="shared" si="8"/>
        <v>0</v>
      </c>
      <c r="G255" s="151"/>
      <c r="H255" s="151"/>
      <c r="I255" s="151"/>
      <c r="J255" s="151"/>
      <c r="K255" s="151"/>
      <c r="L255" s="151"/>
      <c r="M255" s="151"/>
      <c r="N255" s="151"/>
      <c r="O255" s="151"/>
      <c r="P255" s="151"/>
      <c r="Q255" s="151"/>
      <c r="R255" s="151"/>
      <c r="S255" s="151"/>
      <c r="T255" s="151"/>
      <c r="U255" s="152" t="s">
        <v>12</v>
      </c>
      <c r="V255" s="152" t="s">
        <v>345</v>
      </c>
      <c r="W255" s="132"/>
      <c r="X255" s="132"/>
      <c r="Y255" s="132"/>
      <c r="Z255" s="132" t="s">
        <v>79</v>
      </c>
      <c r="AA255" s="132" t="s">
        <v>888</v>
      </c>
      <c r="AD255" s="120"/>
    </row>
    <row r="256" spans="1:30" ht="30" x14ac:dyDescent="0.25">
      <c r="A256" s="258">
        <v>226</v>
      </c>
      <c r="B256" s="147" t="s">
        <v>296</v>
      </c>
      <c r="C256" s="186" t="s">
        <v>25</v>
      </c>
      <c r="D256" s="148">
        <v>0.12670000000000001</v>
      </c>
      <c r="E256" s="149">
        <v>0.12670000000000001</v>
      </c>
      <c r="F256" s="150">
        <f t="shared" si="8"/>
        <v>0</v>
      </c>
      <c r="G256" s="151"/>
      <c r="H256" s="151"/>
      <c r="I256" s="151"/>
      <c r="J256" s="151"/>
      <c r="K256" s="151"/>
      <c r="L256" s="151"/>
      <c r="M256" s="151"/>
      <c r="N256" s="151"/>
      <c r="O256" s="151"/>
      <c r="P256" s="151"/>
      <c r="Q256" s="151"/>
      <c r="R256" s="151"/>
      <c r="S256" s="151"/>
      <c r="T256" s="151"/>
      <c r="U256" s="152" t="s">
        <v>10</v>
      </c>
      <c r="V256" s="152" t="s">
        <v>297</v>
      </c>
      <c r="W256" s="132"/>
      <c r="X256" s="132"/>
      <c r="Y256" s="132"/>
      <c r="Z256" s="132" t="s">
        <v>79</v>
      </c>
      <c r="AA256" s="132" t="s">
        <v>888</v>
      </c>
      <c r="AD256" s="120"/>
    </row>
    <row r="257" spans="1:30" ht="30" x14ac:dyDescent="0.25">
      <c r="A257" s="258">
        <v>227</v>
      </c>
      <c r="B257" s="163" t="s">
        <v>387</v>
      </c>
      <c r="C257" s="186" t="s">
        <v>25</v>
      </c>
      <c r="D257" s="148">
        <v>0.16704000000000002</v>
      </c>
      <c r="E257" s="149">
        <v>0.16704000000000002</v>
      </c>
      <c r="F257" s="150">
        <f t="shared" si="8"/>
        <v>0</v>
      </c>
      <c r="G257" s="151"/>
      <c r="H257" s="151"/>
      <c r="I257" s="151"/>
      <c r="J257" s="151"/>
      <c r="K257" s="151"/>
      <c r="L257" s="151"/>
      <c r="M257" s="151"/>
      <c r="N257" s="151"/>
      <c r="O257" s="151"/>
      <c r="P257" s="151"/>
      <c r="Q257" s="151"/>
      <c r="R257" s="151"/>
      <c r="S257" s="151"/>
      <c r="T257" s="151"/>
      <c r="U257" s="152" t="s">
        <v>12</v>
      </c>
      <c r="V257" s="152" t="s">
        <v>388</v>
      </c>
      <c r="W257" s="132"/>
      <c r="X257" s="132"/>
      <c r="Y257" s="132"/>
      <c r="Z257" s="132" t="s">
        <v>79</v>
      </c>
      <c r="AA257" s="132" t="s">
        <v>888</v>
      </c>
      <c r="AD257" s="120"/>
    </row>
    <row r="258" spans="1:30" ht="30" x14ac:dyDescent="0.25">
      <c r="A258" s="258">
        <v>228</v>
      </c>
      <c r="B258" s="147" t="s">
        <v>274</v>
      </c>
      <c r="C258" s="186" t="s">
        <v>25</v>
      </c>
      <c r="D258" s="148">
        <v>0.18279999999999999</v>
      </c>
      <c r="E258" s="149">
        <v>0.18279999999999999</v>
      </c>
      <c r="F258" s="150">
        <f t="shared" si="8"/>
        <v>0</v>
      </c>
      <c r="G258" s="151"/>
      <c r="H258" s="151"/>
      <c r="I258" s="151"/>
      <c r="J258" s="151"/>
      <c r="K258" s="151"/>
      <c r="L258" s="151"/>
      <c r="M258" s="151"/>
      <c r="N258" s="151"/>
      <c r="O258" s="151"/>
      <c r="P258" s="151"/>
      <c r="Q258" s="151"/>
      <c r="R258" s="151"/>
      <c r="S258" s="151"/>
      <c r="T258" s="151"/>
      <c r="U258" s="152" t="s">
        <v>13</v>
      </c>
      <c r="V258" s="152" t="s">
        <v>275</v>
      </c>
      <c r="W258" s="132"/>
      <c r="X258" s="132"/>
      <c r="Y258" s="132"/>
      <c r="Z258" s="132" t="s">
        <v>79</v>
      </c>
      <c r="AA258" s="132" t="s">
        <v>888</v>
      </c>
      <c r="AD258" s="120"/>
    </row>
    <row r="259" spans="1:30" ht="30" x14ac:dyDescent="0.25">
      <c r="A259" s="258">
        <v>229</v>
      </c>
      <c r="B259" s="147" t="s">
        <v>276</v>
      </c>
      <c r="C259" s="186" t="s">
        <v>25</v>
      </c>
      <c r="D259" s="148">
        <v>0.22070000000000001</v>
      </c>
      <c r="E259" s="149">
        <v>0.22070000000000001</v>
      </c>
      <c r="F259" s="150">
        <f t="shared" si="8"/>
        <v>0</v>
      </c>
      <c r="G259" s="151"/>
      <c r="H259" s="151"/>
      <c r="I259" s="151"/>
      <c r="J259" s="151"/>
      <c r="K259" s="151"/>
      <c r="L259" s="151"/>
      <c r="M259" s="151"/>
      <c r="N259" s="151"/>
      <c r="O259" s="151"/>
      <c r="P259" s="151"/>
      <c r="Q259" s="151"/>
      <c r="R259" s="151"/>
      <c r="S259" s="151"/>
      <c r="T259" s="151"/>
      <c r="U259" s="152" t="s">
        <v>13</v>
      </c>
      <c r="V259" s="152" t="s">
        <v>277</v>
      </c>
      <c r="W259" s="132"/>
      <c r="X259" s="132"/>
      <c r="Y259" s="132"/>
      <c r="Z259" s="132" t="s">
        <v>79</v>
      </c>
      <c r="AA259" s="132" t="s">
        <v>888</v>
      </c>
      <c r="AD259" s="120"/>
    </row>
    <row r="260" spans="1:30" ht="30" x14ac:dyDescent="0.25">
      <c r="A260" s="258">
        <v>230</v>
      </c>
      <c r="B260" s="147" t="s">
        <v>410</v>
      </c>
      <c r="C260" s="186" t="s">
        <v>25</v>
      </c>
      <c r="D260" s="148">
        <v>0.22500000000000001</v>
      </c>
      <c r="E260" s="149">
        <v>0.22500000000000001</v>
      </c>
      <c r="F260" s="150">
        <f t="shared" si="8"/>
        <v>0</v>
      </c>
      <c r="G260" s="151"/>
      <c r="H260" s="151"/>
      <c r="I260" s="151"/>
      <c r="J260" s="151"/>
      <c r="K260" s="151"/>
      <c r="L260" s="151"/>
      <c r="M260" s="151"/>
      <c r="N260" s="151"/>
      <c r="O260" s="151"/>
      <c r="P260" s="151"/>
      <c r="Q260" s="151"/>
      <c r="R260" s="151"/>
      <c r="S260" s="151"/>
      <c r="T260" s="151"/>
      <c r="U260" s="152" t="s">
        <v>9</v>
      </c>
      <c r="V260" s="152" t="s">
        <v>411</v>
      </c>
      <c r="W260" s="132"/>
      <c r="X260" s="132"/>
      <c r="Y260" s="132"/>
      <c r="Z260" s="132" t="s">
        <v>79</v>
      </c>
      <c r="AA260" s="132" t="s">
        <v>888</v>
      </c>
      <c r="AD260" s="120"/>
    </row>
    <row r="261" spans="1:30" ht="30" x14ac:dyDescent="0.25">
      <c r="A261" s="258">
        <v>231</v>
      </c>
      <c r="B261" s="147" t="s">
        <v>332</v>
      </c>
      <c r="C261" s="186" t="s">
        <v>25</v>
      </c>
      <c r="D261" s="148">
        <v>0.22878000000000001</v>
      </c>
      <c r="E261" s="149">
        <v>0.22878000000000001</v>
      </c>
      <c r="F261" s="150">
        <f t="shared" si="8"/>
        <v>0</v>
      </c>
      <c r="G261" s="151"/>
      <c r="H261" s="151"/>
      <c r="I261" s="151"/>
      <c r="J261" s="151"/>
      <c r="K261" s="151"/>
      <c r="L261" s="151"/>
      <c r="M261" s="151"/>
      <c r="N261" s="151"/>
      <c r="O261" s="151"/>
      <c r="P261" s="151"/>
      <c r="Q261" s="151"/>
      <c r="R261" s="151"/>
      <c r="S261" s="151"/>
      <c r="T261" s="151"/>
      <c r="U261" s="152" t="s">
        <v>9</v>
      </c>
      <c r="V261" s="152" t="s">
        <v>333</v>
      </c>
      <c r="W261" s="132"/>
      <c r="X261" s="132"/>
      <c r="Y261" s="132"/>
      <c r="Z261" s="132" t="s">
        <v>79</v>
      </c>
      <c r="AA261" s="132" t="s">
        <v>888</v>
      </c>
      <c r="AD261" s="120"/>
    </row>
    <row r="262" spans="1:30" s="131" customFormat="1" ht="45" x14ac:dyDescent="0.25">
      <c r="A262" s="299">
        <v>232</v>
      </c>
      <c r="B262" s="300" t="s">
        <v>404</v>
      </c>
      <c r="C262" s="313" t="s">
        <v>25</v>
      </c>
      <c r="D262" s="217">
        <v>0.24815999999999999</v>
      </c>
      <c r="E262" s="218">
        <v>0.24815999999999999</v>
      </c>
      <c r="F262" s="211">
        <f t="shared" si="8"/>
        <v>0</v>
      </c>
      <c r="G262" s="219"/>
      <c r="H262" s="219"/>
      <c r="I262" s="219"/>
      <c r="J262" s="219"/>
      <c r="K262" s="219"/>
      <c r="L262" s="219"/>
      <c r="M262" s="219"/>
      <c r="N262" s="219"/>
      <c r="O262" s="219"/>
      <c r="P262" s="219"/>
      <c r="Q262" s="219"/>
      <c r="R262" s="219"/>
      <c r="S262" s="219"/>
      <c r="T262" s="219"/>
      <c r="U262" s="220" t="s">
        <v>12</v>
      </c>
      <c r="V262" s="220" t="s">
        <v>405</v>
      </c>
      <c r="W262" s="132" t="s">
        <v>79</v>
      </c>
      <c r="X262" s="214"/>
      <c r="Y262" s="214"/>
      <c r="Z262" s="214"/>
      <c r="AA262" s="134" t="s">
        <v>47</v>
      </c>
      <c r="AB262" s="120"/>
      <c r="AC262" s="120"/>
      <c r="AD262" s="120"/>
    </row>
    <row r="263" spans="1:30" ht="30" x14ac:dyDescent="0.25">
      <c r="A263" s="258">
        <v>233</v>
      </c>
      <c r="B263" s="147" t="s">
        <v>414</v>
      </c>
      <c r="C263" s="186" t="s">
        <v>25</v>
      </c>
      <c r="D263" s="148">
        <v>0.3</v>
      </c>
      <c r="E263" s="149">
        <v>0.3</v>
      </c>
      <c r="F263" s="150">
        <f t="shared" si="8"/>
        <v>0</v>
      </c>
      <c r="G263" s="151"/>
      <c r="H263" s="151"/>
      <c r="I263" s="151"/>
      <c r="J263" s="151"/>
      <c r="K263" s="151"/>
      <c r="L263" s="151"/>
      <c r="M263" s="151"/>
      <c r="N263" s="151"/>
      <c r="O263" s="151"/>
      <c r="P263" s="151"/>
      <c r="Q263" s="151"/>
      <c r="R263" s="151"/>
      <c r="S263" s="151"/>
      <c r="T263" s="151"/>
      <c r="U263" s="152" t="s">
        <v>9</v>
      </c>
      <c r="V263" s="152" t="s">
        <v>415</v>
      </c>
      <c r="W263" s="132"/>
      <c r="X263" s="132"/>
      <c r="Y263" s="132"/>
      <c r="Z263" s="132" t="s">
        <v>79</v>
      </c>
      <c r="AA263" s="132" t="s">
        <v>888</v>
      </c>
      <c r="AD263" s="120"/>
    </row>
    <row r="264" spans="1:30" ht="30" x14ac:dyDescent="0.25">
      <c r="A264" s="258">
        <v>234</v>
      </c>
      <c r="B264" s="147" t="s">
        <v>342</v>
      </c>
      <c r="C264" s="186" t="s">
        <v>25</v>
      </c>
      <c r="D264" s="148">
        <v>0.3574</v>
      </c>
      <c r="E264" s="149">
        <v>0.3574</v>
      </c>
      <c r="F264" s="150">
        <f t="shared" si="8"/>
        <v>0</v>
      </c>
      <c r="G264" s="151"/>
      <c r="H264" s="151"/>
      <c r="I264" s="151"/>
      <c r="J264" s="151"/>
      <c r="K264" s="151"/>
      <c r="L264" s="151"/>
      <c r="M264" s="151"/>
      <c r="N264" s="151"/>
      <c r="O264" s="151"/>
      <c r="P264" s="151"/>
      <c r="Q264" s="151"/>
      <c r="R264" s="151"/>
      <c r="S264" s="151"/>
      <c r="T264" s="151"/>
      <c r="U264" s="152" t="s">
        <v>12</v>
      </c>
      <c r="V264" s="152" t="s">
        <v>343</v>
      </c>
      <c r="W264" s="132"/>
      <c r="X264" s="132"/>
      <c r="Y264" s="132"/>
      <c r="Z264" s="132" t="s">
        <v>79</v>
      </c>
      <c r="AA264" s="132" t="s">
        <v>888</v>
      </c>
      <c r="AD264" s="120"/>
    </row>
    <row r="265" spans="1:30" ht="45" x14ac:dyDescent="0.25">
      <c r="A265" s="258">
        <v>235</v>
      </c>
      <c r="B265" s="163" t="s">
        <v>288</v>
      </c>
      <c r="C265" s="186" t="s">
        <v>25</v>
      </c>
      <c r="D265" s="148">
        <v>0.84827999999999992</v>
      </c>
      <c r="E265" s="149">
        <v>0.84827999999999992</v>
      </c>
      <c r="F265" s="150">
        <f t="shared" si="8"/>
        <v>0</v>
      </c>
      <c r="G265" s="151"/>
      <c r="H265" s="151"/>
      <c r="I265" s="151"/>
      <c r="J265" s="151"/>
      <c r="K265" s="151"/>
      <c r="L265" s="151"/>
      <c r="M265" s="151"/>
      <c r="N265" s="151"/>
      <c r="O265" s="151"/>
      <c r="P265" s="151"/>
      <c r="Q265" s="151"/>
      <c r="R265" s="151"/>
      <c r="S265" s="151"/>
      <c r="T265" s="151"/>
      <c r="U265" s="152" t="s">
        <v>9</v>
      </c>
      <c r="V265" s="152" t="s">
        <v>289</v>
      </c>
      <c r="W265" s="132"/>
      <c r="X265" s="132"/>
      <c r="Y265" s="132"/>
      <c r="Z265" s="132" t="s">
        <v>79</v>
      </c>
      <c r="AA265" s="132" t="s">
        <v>888</v>
      </c>
      <c r="AD265" s="120"/>
    </row>
    <row r="266" spans="1:30" ht="30" x14ac:dyDescent="0.25">
      <c r="A266" s="258">
        <v>236</v>
      </c>
      <c r="B266" s="163" t="s">
        <v>286</v>
      </c>
      <c r="C266" s="186" t="s">
        <v>25</v>
      </c>
      <c r="D266" s="148">
        <v>0.87997000000000003</v>
      </c>
      <c r="E266" s="149">
        <v>0.87997000000000003</v>
      </c>
      <c r="F266" s="150">
        <f t="shared" si="8"/>
        <v>0</v>
      </c>
      <c r="G266" s="151"/>
      <c r="H266" s="151"/>
      <c r="I266" s="151"/>
      <c r="J266" s="151"/>
      <c r="K266" s="151"/>
      <c r="L266" s="151"/>
      <c r="M266" s="151"/>
      <c r="N266" s="151"/>
      <c r="O266" s="151"/>
      <c r="P266" s="151"/>
      <c r="Q266" s="151"/>
      <c r="R266" s="151"/>
      <c r="S266" s="151"/>
      <c r="T266" s="151"/>
      <c r="U266" s="152" t="s">
        <v>9</v>
      </c>
      <c r="V266" s="152" t="s">
        <v>287</v>
      </c>
      <c r="W266" s="132"/>
      <c r="X266" s="132"/>
      <c r="Y266" s="132"/>
      <c r="Z266" s="132" t="s">
        <v>79</v>
      </c>
      <c r="AA266" s="132" t="s">
        <v>888</v>
      </c>
      <c r="AD266" s="120"/>
    </row>
    <row r="267" spans="1:30" ht="30" x14ac:dyDescent="0.25">
      <c r="A267" s="258">
        <v>237</v>
      </c>
      <c r="B267" s="155" t="s">
        <v>690</v>
      </c>
      <c r="C267" s="186" t="s">
        <v>25</v>
      </c>
      <c r="D267" s="158">
        <v>17.8</v>
      </c>
      <c r="E267" s="158">
        <v>17.8</v>
      </c>
      <c r="F267" s="150">
        <f t="shared" si="8"/>
        <v>0</v>
      </c>
      <c r="G267" s="159"/>
      <c r="H267" s="160"/>
      <c r="I267" s="160"/>
      <c r="J267" s="160"/>
      <c r="K267" s="160"/>
      <c r="L267" s="160"/>
      <c r="M267" s="160"/>
      <c r="N267" s="160"/>
      <c r="O267" s="160"/>
      <c r="P267" s="160"/>
      <c r="Q267" s="160"/>
      <c r="R267" s="160"/>
      <c r="S267" s="160"/>
      <c r="T267" s="160"/>
      <c r="U267" s="228" t="s">
        <v>10</v>
      </c>
      <c r="V267" s="132" t="s">
        <v>478</v>
      </c>
      <c r="W267" s="132"/>
      <c r="X267" s="132"/>
      <c r="Y267" s="132"/>
      <c r="Z267" s="132" t="s">
        <v>79</v>
      </c>
      <c r="AA267" s="132" t="s">
        <v>888</v>
      </c>
      <c r="AD267" s="120"/>
    </row>
    <row r="268" spans="1:30" ht="30" x14ac:dyDescent="0.25">
      <c r="A268" s="258">
        <v>238</v>
      </c>
      <c r="B268" s="155" t="s">
        <v>691</v>
      </c>
      <c r="C268" s="186" t="s">
        <v>25</v>
      </c>
      <c r="D268" s="158">
        <v>8.8000000000000007</v>
      </c>
      <c r="E268" s="158">
        <v>8.8000000000000007</v>
      </c>
      <c r="F268" s="150">
        <f t="shared" si="8"/>
        <v>0</v>
      </c>
      <c r="G268" s="165"/>
      <c r="H268" s="165"/>
      <c r="I268" s="165"/>
      <c r="J268" s="165"/>
      <c r="K268" s="165"/>
      <c r="L268" s="165"/>
      <c r="M268" s="165"/>
      <c r="N268" s="165"/>
      <c r="O268" s="165"/>
      <c r="P268" s="165"/>
      <c r="Q268" s="165"/>
      <c r="R268" s="165"/>
      <c r="S268" s="165"/>
      <c r="T268" s="165"/>
      <c r="U268" s="161" t="s">
        <v>11</v>
      </c>
      <c r="V268" s="132"/>
      <c r="W268" s="132"/>
      <c r="X268" s="132"/>
      <c r="Y268" s="132"/>
      <c r="Z268" s="132" t="s">
        <v>79</v>
      </c>
      <c r="AA268" s="132" t="s">
        <v>888</v>
      </c>
      <c r="AD268" s="120"/>
    </row>
    <row r="269" spans="1:30" ht="30" x14ac:dyDescent="0.25">
      <c r="A269" s="258">
        <v>239</v>
      </c>
      <c r="B269" s="155" t="s">
        <v>680</v>
      </c>
      <c r="C269" s="186" t="s">
        <v>25</v>
      </c>
      <c r="D269" s="158">
        <v>4.2</v>
      </c>
      <c r="E269" s="158">
        <v>4.2</v>
      </c>
      <c r="F269" s="150">
        <f t="shared" si="8"/>
        <v>0</v>
      </c>
      <c r="G269" s="165"/>
      <c r="H269" s="165"/>
      <c r="I269" s="165"/>
      <c r="J269" s="165"/>
      <c r="K269" s="165"/>
      <c r="L269" s="165"/>
      <c r="M269" s="165"/>
      <c r="N269" s="165"/>
      <c r="O269" s="165"/>
      <c r="P269" s="165"/>
      <c r="Q269" s="165"/>
      <c r="R269" s="165"/>
      <c r="S269" s="165"/>
      <c r="T269" s="165"/>
      <c r="U269" s="161" t="s">
        <v>11</v>
      </c>
      <c r="V269" s="132"/>
      <c r="W269" s="132"/>
      <c r="X269" s="132"/>
      <c r="Y269" s="132"/>
      <c r="Z269" s="132" t="s">
        <v>79</v>
      </c>
      <c r="AA269" s="132" t="s">
        <v>888</v>
      </c>
      <c r="AD269" s="120"/>
    </row>
    <row r="270" spans="1:30" ht="30" x14ac:dyDescent="0.25">
      <c r="A270" s="258">
        <v>240</v>
      </c>
      <c r="B270" s="147" t="s">
        <v>428</v>
      </c>
      <c r="C270" s="186" t="s">
        <v>15</v>
      </c>
      <c r="D270" s="148">
        <v>2.64E-2</v>
      </c>
      <c r="E270" s="148">
        <v>2.64E-2</v>
      </c>
      <c r="F270" s="150">
        <f t="shared" si="8"/>
        <v>0</v>
      </c>
      <c r="G270" s="151"/>
      <c r="H270" s="151"/>
      <c r="I270" s="151"/>
      <c r="J270" s="151"/>
      <c r="K270" s="151"/>
      <c r="L270" s="151"/>
      <c r="M270" s="151"/>
      <c r="N270" s="151"/>
      <c r="O270" s="151"/>
      <c r="P270" s="151"/>
      <c r="Q270" s="151"/>
      <c r="R270" s="151"/>
      <c r="S270" s="151"/>
      <c r="T270" s="151"/>
      <c r="U270" s="152" t="s">
        <v>9</v>
      </c>
      <c r="V270" s="152" t="s">
        <v>429</v>
      </c>
      <c r="W270" s="132"/>
      <c r="X270" s="132"/>
      <c r="Y270" s="132"/>
      <c r="Z270" s="132" t="s">
        <v>79</v>
      </c>
      <c r="AA270" s="132" t="s">
        <v>888</v>
      </c>
      <c r="AD270" s="120"/>
    </row>
    <row r="271" spans="1:30" ht="30" x14ac:dyDescent="0.25">
      <c r="A271" s="258">
        <v>241</v>
      </c>
      <c r="B271" s="154" t="s">
        <v>346</v>
      </c>
      <c r="C271" s="186" t="s">
        <v>15</v>
      </c>
      <c r="D271" s="148">
        <v>0.04</v>
      </c>
      <c r="E271" s="148">
        <v>0.04</v>
      </c>
      <c r="F271" s="150">
        <f t="shared" si="8"/>
        <v>0</v>
      </c>
      <c r="G271" s="157"/>
      <c r="H271" s="157"/>
      <c r="I271" s="157"/>
      <c r="J271" s="157"/>
      <c r="K271" s="157"/>
      <c r="L271" s="157"/>
      <c r="M271" s="157"/>
      <c r="N271" s="157"/>
      <c r="O271" s="157"/>
      <c r="P271" s="157"/>
      <c r="Q271" s="157"/>
      <c r="R271" s="157"/>
      <c r="S271" s="157"/>
      <c r="T271" s="157"/>
      <c r="U271" s="132" t="s">
        <v>11</v>
      </c>
      <c r="V271" s="132" t="s">
        <v>347</v>
      </c>
      <c r="W271" s="132"/>
      <c r="X271" s="132"/>
      <c r="Y271" s="132"/>
      <c r="Z271" s="132" t="s">
        <v>79</v>
      </c>
      <c r="AA271" s="132" t="s">
        <v>888</v>
      </c>
      <c r="AD271" s="120"/>
    </row>
    <row r="272" spans="1:30" ht="30" x14ac:dyDescent="0.25">
      <c r="A272" s="258">
        <v>242</v>
      </c>
      <c r="B272" s="154" t="s">
        <v>348</v>
      </c>
      <c r="C272" s="186" t="s">
        <v>15</v>
      </c>
      <c r="D272" s="148">
        <v>0.11</v>
      </c>
      <c r="E272" s="148">
        <v>0.11</v>
      </c>
      <c r="F272" s="150">
        <f t="shared" si="8"/>
        <v>0</v>
      </c>
      <c r="G272" s="157"/>
      <c r="H272" s="157"/>
      <c r="I272" s="157"/>
      <c r="J272" s="157"/>
      <c r="K272" s="157"/>
      <c r="L272" s="157"/>
      <c r="M272" s="157"/>
      <c r="N272" s="157"/>
      <c r="O272" s="157"/>
      <c r="P272" s="157"/>
      <c r="Q272" s="157"/>
      <c r="R272" s="157"/>
      <c r="S272" s="157"/>
      <c r="T272" s="157"/>
      <c r="U272" s="132" t="s">
        <v>12</v>
      </c>
      <c r="V272" s="132" t="s">
        <v>349</v>
      </c>
      <c r="W272" s="132"/>
      <c r="X272" s="132"/>
      <c r="Y272" s="132"/>
      <c r="Z272" s="132" t="s">
        <v>79</v>
      </c>
      <c r="AA272" s="132" t="s">
        <v>888</v>
      </c>
      <c r="AD272" s="120"/>
    </row>
    <row r="273" spans="1:30" ht="30" x14ac:dyDescent="0.25">
      <c r="A273" s="258">
        <v>243</v>
      </c>
      <c r="B273" s="147" t="s">
        <v>416</v>
      </c>
      <c r="C273" s="186" t="s">
        <v>15</v>
      </c>
      <c r="D273" s="148">
        <v>0.65</v>
      </c>
      <c r="E273" s="149"/>
      <c r="F273" s="150">
        <f t="shared" si="8"/>
        <v>0.65</v>
      </c>
      <c r="G273" s="151"/>
      <c r="H273" s="151"/>
      <c r="I273" s="151"/>
      <c r="J273" s="151"/>
      <c r="K273" s="165"/>
      <c r="L273" s="151"/>
      <c r="M273" s="151"/>
      <c r="N273" s="151"/>
      <c r="O273" s="151"/>
      <c r="P273" s="151"/>
      <c r="Q273" s="151"/>
      <c r="R273" s="151"/>
      <c r="S273" s="151"/>
      <c r="T273" s="151">
        <v>0.65</v>
      </c>
      <c r="U273" s="152" t="s">
        <v>7</v>
      </c>
      <c r="V273" s="132" t="s">
        <v>417</v>
      </c>
      <c r="W273" s="132"/>
      <c r="X273" s="132"/>
      <c r="Y273" s="132"/>
      <c r="Z273" s="132" t="s">
        <v>79</v>
      </c>
      <c r="AA273" s="132" t="s">
        <v>888</v>
      </c>
      <c r="AD273" s="120"/>
    </row>
    <row r="274" spans="1:30" ht="30" x14ac:dyDescent="0.25">
      <c r="A274" s="258">
        <v>244</v>
      </c>
      <c r="B274" s="147" t="s">
        <v>352</v>
      </c>
      <c r="C274" s="186" t="s">
        <v>15</v>
      </c>
      <c r="D274" s="148">
        <v>0.94547999999999988</v>
      </c>
      <c r="E274" s="149">
        <v>0.94547999999999988</v>
      </c>
      <c r="F274" s="150">
        <f t="shared" si="8"/>
        <v>0</v>
      </c>
      <c r="G274" s="151"/>
      <c r="H274" s="151"/>
      <c r="I274" s="151"/>
      <c r="J274" s="151"/>
      <c r="K274" s="151"/>
      <c r="L274" s="151"/>
      <c r="M274" s="151"/>
      <c r="N274" s="151"/>
      <c r="O274" s="151"/>
      <c r="P274" s="151"/>
      <c r="Q274" s="151"/>
      <c r="R274" s="151"/>
      <c r="S274" s="151"/>
      <c r="T274" s="151"/>
      <c r="U274" s="152" t="s">
        <v>9</v>
      </c>
      <c r="V274" s="152" t="s">
        <v>353</v>
      </c>
      <c r="W274" s="132"/>
      <c r="X274" s="132"/>
      <c r="Y274" s="132"/>
      <c r="Z274" s="132" t="s">
        <v>79</v>
      </c>
      <c r="AA274" s="132" t="s">
        <v>888</v>
      </c>
      <c r="AD274" s="120"/>
    </row>
    <row r="275" spans="1:30" ht="30" x14ac:dyDescent="0.25">
      <c r="A275" s="258">
        <v>245</v>
      </c>
      <c r="B275" s="147" t="s">
        <v>354</v>
      </c>
      <c r="C275" s="186" t="s">
        <v>15</v>
      </c>
      <c r="D275" s="148">
        <v>0.97919999999999996</v>
      </c>
      <c r="E275" s="149">
        <v>0.97919999999999996</v>
      </c>
      <c r="F275" s="150">
        <f t="shared" si="8"/>
        <v>0</v>
      </c>
      <c r="G275" s="151"/>
      <c r="H275" s="151"/>
      <c r="I275" s="151"/>
      <c r="J275" s="151"/>
      <c r="K275" s="151"/>
      <c r="L275" s="151"/>
      <c r="M275" s="151"/>
      <c r="N275" s="151"/>
      <c r="O275" s="151"/>
      <c r="P275" s="151"/>
      <c r="Q275" s="151"/>
      <c r="R275" s="151"/>
      <c r="S275" s="151"/>
      <c r="T275" s="151"/>
      <c r="U275" s="152" t="s">
        <v>9</v>
      </c>
      <c r="V275" s="152" t="s">
        <v>355</v>
      </c>
      <c r="W275" s="132"/>
      <c r="X275" s="132"/>
      <c r="Y275" s="132"/>
      <c r="Z275" s="132" t="s">
        <v>79</v>
      </c>
      <c r="AA275" s="132" t="s">
        <v>888</v>
      </c>
      <c r="AD275" s="120"/>
    </row>
    <row r="276" spans="1:30" ht="30" x14ac:dyDescent="0.25">
      <c r="A276" s="258">
        <v>246</v>
      </c>
      <c r="B276" s="147" t="s">
        <v>290</v>
      </c>
      <c r="C276" s="186" t="s">
        <v>15</v>
      </c>
      <c r="D276" s="148">
        <v>1.0356000000000001</v>
      </c>
      <c r="E276" s="149">
        <v>1.0356000000000001</v>
      </c>
      <c r="F276" s="150">
        <f t="shared" si="8"/>
        <v>0</v>
      </c>
      <c r="G276" s="151"/>
      <c r="H276" s="151"/>
      <c r="I276" s="151"/>
      <c r="J276" s="151"/>
      <c r="K276" s="151"/>
      <c r="L276" s="151"/>
      <c r="M276" s="151"/>
      <c r="N276" s="151"/>
      <c r="O276" s="151"/>
      <c r="P276" s="151"/>
      <c r="Q276" s="151"/>
      <c r="R276" s="151"/>
      <c r="S276" s="151"/>
      <c r="T276" s="151"/>
      <c r="U276" s="152" t="s">
        <v>9</v>
      </c>
      <c r="V276" s="152" t="s">
        <v>291</v>
      </c>
      <c r="W276" s="132"/>
      <c r="X276" s="132"/>
      <c r="Y276" s="132"/>
      <c r="Z276" s="132" t="s">
        <v>79</v>
      </c>
      <c r="AA276" s="132" t="s">
        <v>888</v>
      </c>
      <c r="AD276" s="120"/>
    </row>
    <row r="277" spans="1:30" ht="30" x14ac:dyDescent="0.25">
      <c r="A277" s="258">
        <v>247</v>
      </c>
      <c r="B277" s="147" t="s">
        <v>350</v>
      </c>
      <c r="C277" s="186" t="s">
        <v>15</v>
      </c>
      <c r="D277" s="148">
        <v>1.24129</v>
      </c>
      <c r="E277" s="149">
        <v>1.24129</v>
      </c>
      <c r="F277" s="150">
        <f t="shared" si="8"/>
        <v>0</v>
      </c>
      <c r="G277" s="151"/>
      <c r="H277" s="151"/>
      <c r="I277" s="151"/>
      <c r="J277" s="151"/>
      <c r="K277" s="151"/>
      <c r="L277" s="151"/>
      <c r="M277" s="151"/>
      <c r="N277" s="151"/>
      <c r="O277" s="151"/>
      <c r="P277" s="151"/>
      <c r="Q277" s="151"/>
      <c r="R277" s="151"/>
      <c r="S277" s="151"/>
      <c r="T277" s="151"/>
      <c r="U277" s="152" t="s">
        <v>9</v>
      </c>
      <c r="V277" s="152" t="s">
        <v>351</v>
      </c>
      <c r="W277" s="132"/>
      <c r="X277" s="132"/>
      <c r="Y277" s="132"/>
      <c r="Z277" s="132" t="s">
        <v>79</v>
      </c>
      <c r="AA277" s="132" t="s">
        <v>888</v>
      </c>
      <c r="AD277" s="120"/>
    </row>
    <row r="278" spans="1:30" ht="45" x14ac:dyDescent="0.25">
      <c r="A278" s="258">
        <v>248</v>
      </c>
      <c r="B278" s="147" t="s">
        <v>393</v>
      </c>
      <c r="C278" s="186" t="s">
        <v>15</v>
      </c>
      <c r="D278" s="148">
        <v>1.39</v>
      </c>
      <c r="E278" s="149">
        <v>1.39</v>
      </c>
      <c r="F278" s="150">
        <f t="shared" si="8"/>
        <v>0</v>
      </c>
      <c r="G278" s="151"/>
      <c r="H278" s="151"/>
      <c r="I278" s="151"/>
      <c r="J278" s="151"/>
      <c r="K278" s="151"/>
      <c r="L278" s="151"/>
      <c r="M278" s="151"/>
      <c r="N278" s="151"/>
      <c r="O278" s="151"/>
      <c r="P278" s="151"/>
      <c r="Q278" s="151"/>
      <c r="R278" s="151"/>
      <c r="S278" s="151"/>
      <c r="T278" s="151"/>
      <c r="U278" s="152" t="s">
        <v>9</v>
      </c>
      <c r="V278" s="152" t="s">
        <v>394</v>
      </c>
      <c r="W278" s="132"/>
      <c r="X278" s="132"/>
      <c r="Y278" s="132"/>
      <c r="Z278" s="132" t="s">
        <v>79</v>
      </c>
      <c r="AA278" s="132" t="s">
        <v>888</v>
      </c>
      <c r="AD278" s="120"/>
    </row>
    <row r="279" spans="1:30" ht="30" x14ac:dyDescent="0.25">
      <c r="A279" s="258">
        <v>249</v>
      </c>
      <c r="B279" s="147" t="s">
        <v>391</v>
      </c>
      <c r="C279" s="186" t="s">
        <v>15</v>
      </c>
      <c r="D279" s="148">
        <v>3.28</v>
      </c>
      <c r="E279" s="149">
        <v>3.28</v>
      </c>
      <c r="F279" s="150">
        <f t="shared" si="8"/>
        <v>0</v>
      </c>
      <c r="G279" s="151"/>
      <c r="H279" s="151"/>
      <c r="I279" s="151"/>
      <c r="J279" s="151"/>
      <c r="K279" s="151"/>
      <c r="L279" s="151"/>
      <c r="M279" s="151"/>
      <c r="N279" s="151"/>
      <c r="O279" s="151"/>
      <c r="P279" s="151"/>
      <c r="Q279" s="151"/>
      <c r="R279" s="151"/>
      <c r="S279" s="151"/>
      <c r="T279" s="151"/>
      <c r="U279" s="152" t="s">
        <v>10</v>
      </c>
      <c r="V279" s="152" t="s">
        <v>392</v>
      </c>
      <c r="W279" s="132"/>
      <c r="X279" s="132"/>
      <c r="Y279" s="132"/>
      <c r="Z279" s="132" t="s">
        <v>79</v>
      </c>
      <c r="AA279" s="132" t="s">
        <v>888</v>
      </c>
      <c r="AD279" s="120"/>
    </row>
    <row r="280" spans="1:30" ht="30" x14ac:dyDescent="0.25">
      <c r="A280" s="258">
        <v>250</v>
      </c>
      <c r="B280" s="147" t="s">
        <v>453</v>
      </c>
      <c r="C280" s="186" t="s">
        <v>452</v>
      </c>
      <c r="D280" s="148">
        <v>1.23</v>
      </c>
      <c r="E280" s="149">
        <v>1.23</v>
      </c>
      <c r="F280" s="150">
        <f t="shared" si="8"/>
        <v>0</v>
      </c>
      <c r="G280" s="151"/>
      <c r="H280" s="151"/>
      <c r="I280" s="151"/>
      <c r="J280" s="151"/>
      <c r="K280" s="151"/>
      <c r="L280" s="151"/>
      <c r="M280" s="151"/>
      <c r="N280" s="151"/>
      <c r="O280" s="151"/>
      <c r="P280" s="151"/>
      <c r="Q280" s="151"/>
      <c r="R280" s="151"/>
      <c r="S280" s="151"/>
      <c r="T280" s="151"/>
      <c r="U280" s="152" t="s">
        <v>12</v>
      </c>
      <c r="V280" s="152"/>
      <c r="W280" s="132"/>
      <c r="X280" s="132"/>
      <c r="Y280" s="132"/>
      <c r="Z280" s="132" t="s">
        <v>79</v>
      </c>
      <c r="AA280" s="132" t="s">
        <v>888</v>
      </c>
      <c r="AD280" s="120"/>
    </row>
    <row r="281" spans="1:30" ht="30" x14ac:dyDescent="0.25">
      <c r="A281" s="258">
        <v>251</v>
      </c>
      <c r="B281" s="147" t="s">
        <v>432</v>
      </c>
      <c r="C281" s="186" t="s">
        <v>28</v>
      </c>
      <c r="D281" s="148">
        <v>0.06</v>
      </c>
      <c r="E281" s="149">
        <v>0.06</v>
      </c>
      <c r="F281" s="150">
        <f t="shared" si="8"/>
        <v>0</v>
      </c>
      <c r="G281" s="151"/>
      <c r="H281" s="151"/>
      <c r="I281" s="151"/>
      <c r="J281" s="151"/>
      <c r="K281" s="151"/>
      <c r="L281" s="151"/>
      <c r="M281" s="151"/>
      <c r="N281" s="151"/>
      <c r="O281" s="151"/>
      <c r="P281" s="151"/>
      <c r="Q281" s="151"/>
      <c r="R281" s="151"/>
      <c r="S281" s="151"/>
      <c r="T281" s="151"/>
      <c r="U281" s="152" t="s">
        <v>7</v>
      </c>
      <c r="V281" s="152" t="s">
        <v>433</v>
      </c>
      <c r="W281" s="132" t="s">
        <v>79</v>
      </c>
      <c r="X281" s="132"/>
      <c r="Y281" s="132"/>
      <c r="Z281" s="132"/>
      <c r="AA281" s="134" t="s">
        <v>47</v>
      </c>
      <c r="AD281" s="120"/>
    </row>
    <row r="282" spans="1:30" x14ac:dyDescent="0.25">
      <c r="A282" s="258">
        <v>252</v>
      </c>
      <c r="B282" s="147" t="s">
        <v>436</v>
      </c>
      <c r="C282" s="186" t="s">
        <v>28</v>
      </c>
      <c r="D282" s="148">
        <v>0.06</v>
      </c>
      <c r="E282" s="149">
        <v>0.06</v>
      </c>
      <c r="F282" s="150">
        <f t="shared" si="8"/>
        <v>0</v>
      </c>
      <c r="G282" s="151"/>
      <c r="H282" s="151"/>
      <c r="I282" s="151"/>
      <c r="J282" s="151"/>
      <c r="K282" s="151"/>
      <c r="L282" s="151"/>
      <c r="M282" s="151"/>
      <c r="N282" s="151"/>
      <c r="O282" s="151"/>
      <c r="P282" s="151"/>
      <c r="Q282" s="151"/>
      <c r="R282" s="151"/>
      <c r="S282" s="151"/>
      <c r="T282" s="151"/>
      <c r="U282" s="152" t="s">
        <v>8</v>
      </c>
      <c r="V282" s="152" t="s">
        <v>437</v>
      </c>
      <c r="W282" s="132" t="s">
        <v>79</v>
      </c>
      <c r="X282" s="132"/>
      <c r="Y282" s="132"/>
      <c r="Z282" s="132"/>
      <c r="AA282" s="134" t="s">
        <v>47</v>
      </c>
      <c r="AD282" s="120"/>
    </row>
    <row r="283" spans="1:30" x14ac:dyDescent="0.25">
      <c r="A283" s="258">
        <v>253</v>
      </c>
      <c r="B283" s="147" t="s">
        <v>434</v>
      </c>
      <c r="C283" s="186" t="s">
        <v>28</v>
      </c>
      <c r="D283" s="148">
        <v>0.16</v>
      </c>
      <c r="E283" s="149">
        <v>0.16</v>
      </c>
      <c r="F283" s="150">
        <f t="shared" si="8"/>
        <v>0</v>
      </c>
      <c r="G283" s="151"/>
      <c r="H283" s="151"/>
      <c r="I283" s="151"/>
      <c r="J283" s="151"/>
      <c r="K283" s="151"/>
      <c r="L283" s="151"/>
      <c r="M283" s="151"/>
      <c r="N283" s="151"/>
      <c r="O283" s="151"/>
      <c r="P283" s="151"/>
      <c r="Q283" s="151"/>
      <c r="R283" s="151"/>
      <c r="S283" s="151"/>
      <c r="T283" s="151"/>
      <c r="U283" s="152" t="s">
        <v>10</v>
      </c>
      <c r="V283" s="152" t="s">
        <v>435</v>
      </c>
      <c r="W283" s="132" t="s">
        <v>79</v>
      </c>
      <c r="X283" s="132"/>
      <c r="Y283" s="132"/>
      <c r="Z283" s="132"/>
      <c r="AA283" s="134" t="s">
        <v>47</v>
      </c>
      <c r="AD283" s="120"/>
    </row>
    <row r="284" spans="1:30" x14ac:dyDescent="0.25">
      <c r="A284" s="258">
        <v>254</v>
      </c>
      <c r="B284" s="154" t="s">
        <v>632</v>
      </c>
      <c r="C284" s="186" t="s">
        <v>28</v>
      </c>
      <c r="D284" s="184">
        <v>7.0000000000000007E-2</v>
      </c>
      <c r="E284" s="149">
        <v>7.0000000000000007E-2</v>
      </c>
      <c r="F284" s="158">
        <v>0</v>
      </c>
      <c r="G284" s="152"/>
      <c r="H284" s="152"/>
      <c r="I284" s="152"/>
      <c r="J284" s="152"/>
      <c r="K284" s="152"/>
      <c r="L284" s="152"/>
      <c r="M284" s="152"/>
      <c r="N284" s="152"/>
      <c r="O284" s="152"/>
      <c r="P284" s="152"/>
      <c r="Q284" s="152"/>
      <c r="R284" s="152"/>
      <c r="S284" s="152"/>
      <c r="T284" s="152"/>
      <c r="U284" s="152" t="s">
        <v>6</v>
      </c>
      <c r="V284" s="132" t="s">
        <v>634</v>
      </c>
      <c r="W284" s="132" t="s">
        <v>79</v>
      </c>
      <c r="X284" s="132"/>
      <c r="Y284" s="132"/>
      <c r="Z284" s="132"/>
      <c r="AA284" s="134" t="s">
        <v>47</v>
      </c>
      <c r="AD284" s="120"/>
    </row>
    <row r="285" spans="1:30" x14ac:dyDescent="0.25">
      <c r="A285" s="258">
        <v>255</v>
      </c>
      <c r="B285" s="154" t="s">
        <v>633</v>
      </c>
      <c r="C285" s="186" t="s">
        <v>28</v>
      </c>
      <c r="D285" s="184">
        <v>0.1</v>
      </c>
      <c r="E285" s="149">
        <v>0.1</v>
      </c>
      <c r="F285" s="158">
        <v>0</v>
      </c>
      <c r="G285" s="152"/>
      <c r="H285" s="152"/>
      <c r="I285" s="152"/>
      <c r="J285" s="152"/>
      <c r="K285" s="152"/>
      <c r="L285" s="152"/>
      <c r="M285" s="152"/>
      <c r="N285" s="152"/>
      <c r="O285" s="152"/>
      <c r="P285" s="152"/>
      <c r="Q285" s="152"/>
      <c r="R285" s="152"/>
      <c r="S285" s="152"/>
      <c r="T285" s="152"/>
      <c r="U285" s="152" t="s">
        <v>6</v>
      </c>
      <c r="V285" s="132" t="s">
        <v>635</v>
      </c>
      <c r="W285" s="132" t="s">
        <v>79</v>
      </c>
      <c r="X285" s="132"/>
      <c r="Y285" s="132"/>
      <c r="Z285" s="132"/>
      <c r="AA285" s="134" t="s">
        <v>47</v>
      </c>
      <c r="AD285" s="120"/>
    </row>
    <row r="286" spans="1:30" x14ac:dyDescent="0.25">
      <c r="A286" s="141" t="s">
        <v>493</v>
      </c>
      <c r="B286" s="247" t="s">
        <v>883</v>
      </c>
      <c r="C286" s="171"/>
      <c r="D286" s="143"/>
      <c r="E286" s="144"/>
      <c r="F286" s="143"/>
      <c r="G286" s="172"/>
      <c r="H286" s="172"/>
      <c r="I286" s="173"/>
      <c r="J286" s="173"/>
      <c r="K286" s="173"/>
      <c r="L286" s="173"/>
      <c r="M286" s="172"/>
      <c r="N286" s="173"/>
      <c r="O286" s="173"/>
      <c r="P286" s="173"/>
      <c r="Q286" s="173"/>
      <c r="R286" s="173"/>
      <c r="S286" s="173"/>
      <c r="T286" s="174"/>
      <c r="U286" s="175"/>
      <c r="V286" s="176"/>
      <c r="W286" s="132"/>
      <c r="X286" s="132"/>
      <c r="Y286" s="132"/>
      <c r="Z286" s="132"/>
      <c r="AA286" s="132"/>
      <c r="AD286" s="120"/>
    </row>
    <row r="287" spans="1:30" ht="30" x14ac:dyDescent="0.25">
      <c r="A287" s="258">
        <v>256</v>
      </c>
      <c r="B287" s="147" t="s">
        <v>828</v>
      </c>
      <c r="C287" s="186" t="s">
        <v>25</v>
      </c>
      <c r="D287" s="148">
        <f>E287+F287</f>
        <v>3.4599999999999999E-2</v>
      </c>
      <c r="E287" s="149">
        <v>3.4599999999999999E-2</v>
      </c>
      <c r="F287" s="150">
        <f t="shared" ref="F287:F294" si="9">SUM(G287:T287)</f>
        <v>0</v>
      </c>
      <c r="G287" s="151"/>
      <c r="H287" s="151"/>
      <c r="I287" s="151"/>
      <c r="J287" s="151"/>
      <c r="K287" s="151"/>
      <c r="L287" s="151"/>
      <c r="M287" s="151"/>
      <c r="N287" s="151"/>
      <c r="O287" s="151"/>
      <c r="P287" s="151"/>
      <c r="Q287" s="151"/>
      <c r="R287" s="151"/>
      <c r="S287" s="151"/>
      <c r="T287" s="151"/>
      <c r="U287" s="152" t="s">
        <v>836</v>
      </c>
      <c r="V287" s="152" t="s">
        <v>837</v>
      </c>
      <c r="W287" s="132"/>
      <c r="X287" s="132"/>
      <c r="Y287" s="132"/>
      <c r="Z287" s="132" t="s">
        <v>79</v>
      </c>
      <c r="AA287" s="132" t="s">
        <v>888</v>
      </c>
      <c r="AD287" s="120"/>
    </row>
    <row r="288" spans="1:30" ht="30" x14ac:dyDescent="0.25">
      <c r="A288" s="258">
        <v>257</v>
      </c>
      <c r="B288" s="147" t="s">
        <v>829</v>
      </c>
      <c r="C288" s="186" t="s">
        <v>25</v>
      </c>
      <c r="D288" s="148">
        <f t="shared" ref="D288:D294" si="10">E288+F288</f>
        <v>3.0599999999999999E-2</v>
      </c>
      <c r="E288" s="149">
        <v>3.0599999999999999E-2</v>
      </c>
      <c r="F288" s="150">
        <f t="shared" si="9"/>
        <v>0</v>
      </c>
      <c r="G288" s="151"/>
      <c r="H288" s="151"/>
      <c r="I288" s="151"/>
      <c r="J288" s="151"/>
      <c r="K288" s="151"/>
      <c r="L288" s="151"/>
      <c r="M288" s="151"/>
      <c r="N288" s="151"/>
      <c r="O288" s="151"/>
      <c r="P288" s="151"/>
      <c r="Q288" s="151"/>
      <c r="R288" s="151"/>
      <c r="S288" s="151"/>
      <c r="T288" s="151"/>
      <c r="U288" s="152" t="s">
        <v>836</v>
      </c>
      <c r="V288" s="152" t="s">
        <v>838</v>
      </c>
      <c r="W288" s="132"/>
      <c r="X288" s="132"/>
      <c r="Y288" s="132"/>
      <c r="Z288" s="132" t="s">
        <v>79</v>
      </c>
      <c r="AA288" s="132" t="s">
        <v>888</v>
      </c>
      <c r="AD288" s="120"/>
    </row>
    <row r="289" spans="1:30" x14ac:dyDescent="0.25">
      <c r="A289" s="258">
        <v>258</v>
      </c>
      <c r="B289" s="147" t="s">
        <v>830</v>
      </c>
      <c r="C289" s="186" t="s">
        <v>25</v>
      </c>
      <c r="D289" s="148">
        <f t="shared" si="10"/>
        <v>0.06</v>
      </c>
      <c r="E289" s="149">
        <v>0.06</v>
      </c>
      <c r="F289" s="150">
        <f t="shared" si="9"/>
        <v>0</v>
      </c>
      <c r="G289" s="151"/>
      <c r="H289" s="151"/>
      <c r="I289" s="151"/>
      <c r="J289" s="151"/>
      <c r="K289" s="151"/>
      <c r="L289" s="151"/>
      <c r="M289" s="151"/>
      <c r="N289" s="151"/>
      <c r="O289" s="151"/>
      <c r="P289" s="151"/>
      <c r="Q289" s="151"/>
      <c r="R289" s="151"/>
      <c r="S289" s="151"/>
      <c r="T289" s="151"/>
      <c r="U289" s="152" t="s">
        <v>400</v>
      </c>
      <c r="V289" s="152" t="s">
        <v>839</v>
      </c>
      <c r="W289" s="132" t="s">
        <v>79</v>
      </c>
      <c r="X289" s="132"/>
      <c r="Y289" s="132"/>
      <c r="Z289" s="132"/>
      <c r="AA289" s="134" t="s">
        <v>47</v>
      </c>
      <c r="AD289" s="120"/>
    </row>
    <row r="290" spans="1:30" ht="30" x14ac:dyDescent="0.25">
      <c r="A290" s="258">
        <v>259</v>
      </c>
      <c r="B290" s="147" t="s">
        <v>831</v>
      </c>
      <c r="C290" s="186" t="s">
        <v>25</v>
      </c>
      <c r="D290" s="148">
        <f t="shared" si="10"/>
        <v>1.5699999999999999E-2</v>
      </c>
      <c r="E290" s="149">
        <v>1.5699999999999999E-2</v>
      </c>
      <c r="F290" s="150">
        <f t="shared" si="9"/>
        <v>0</v>
      </c>
      <c r="G290" s="151"/>
      <c r="H290" s="151"/>
      <c r="I290" s="151"/>
      <c r="J290" s="151"/>
      <c r="K290" s="151"/>
      <c r="L290" s="151"/>
      <c r="M290" s="151"/>
      <c r="N290" s="151"/>
      <c r="O290" s="151"/>
      <c r="P290" s="151"/>
      <c r="Q290" s="151"/>
      <c r="R290" s="151"/>
      <c r="S290" s="151"/>
      <c r="T290" s="151"/>
      <c r="U290" s="152" t="s">
        <v>822</v>
      </c>
      <c r="V290" s="152" t="s">
        <v>840</v>
      </c>
      <c r="W290" s="132"/>
      <c r="X290" s="132"/>
      <c r="Y290" s="132"/>
      <c r="Z290" s="132" t="s">
        <v>79</v>
      </c>
      <c r="AA290" s="132" t="s">
        <v>888</v>
      </c>
      <c r="AD290" s="120"/>
    </row>
    <row r="291" spans="1:30" x14ac:dyDescent="0.25">
      <c r="A291" s="258">
        <v>260</v>
      </c>
      <c r="B291" s="147" t="s">
        <v>832</v>
      </c>
      <c r="C291" s="186" t="s">
        <v>25</v>
      </c>
      <c r="D291" s="148">
        <f t="shared" si="10"/>
        <v>1.6E-2</v>
      </c>
      <c r="E291" s="149">
        <v>1.6E-2</v>
      </c>
      <c r="F291" s="150">
        <f t="shared" si="9"/>
        <v>0</v>
      </c>
      <c r="G291" s="151"/>
      <c r="H291" s="151"/>
      <c r="I291" s="151"/>
      <c r="J291" s="151"/>
      <c r="K291" s="151"/>
      <c r="L291" s="151"/>
      <c r="M291" s="151"/>
      <c r="N291" s="151"/>
      <c r="O291" s="151"/>
      <c r="P291" s="151"/>
      <c r="Q291" s="151"/>
      <c r="R291" s="151"/>
      <c r="S291" s="151"/>
      <c r="T291" s="151"/>
      <c r="U291" s="152" t="s">
        <v>822</v>
      </c>
      <c r="V291" s="152" t="s">
        <v>841</v>
      </c>
      <c r="W291" s="132" t="s">
        <v>79</v>
      </c>
      <c r="X291" s="132"/>
      <c r="Y291" s="132"/>
      <c r="Z291" s="132"/>
      <c r="AA291" s="134" t="s">
        <v>47</v>
      </c>
      <c r="AD291" s="120"/>
    </row>
    <row r="292" spans="1:30" ht="30" x14ac:dyDescent="0.25">
      <c r="A292" s="258">
        <v>261</v>
      </c>
      <c r="B292" s="147" t="s">
        <v>833</v>
      </c>
      <c r="C292" s="186" t="s">
        <v>25</v>
      </c>
      <c r="D292" s="148">
        <f t="shared" si="10"/>
        <v>4.8000000000000001E-2</v>
      </c>
      <c r="E292" s="149">
        <v>4.8000000000000001E-2</v>
      </c>
      <c r="F292" s="150">
        <f t="shared" si="9"/>
        <v>0</v>
      </c>
      <c r="G292" s="151"/>
      <c r="H292" s="151"/>
      <c r="I292" s="151"/>
      <c r="J292" s="151"/>
      <c r="K292" s="151"/>
      <c r="L292" s="151"/>
      <c r="M292" s="151"/>
      <c r="N292" s="151"/>
      <c r="O292" s="151"/>
      <c r="P292" s="151"/>
      <c r="Q292" s="151"/>
      <c r="R292" s="151"/>
      <c r="S292" s="151"/>
      <c r="T292" s="151"/>
      <c r="U292" s="152" t="s">
        <v>822</v>
      </c>
      <c r="V292" s="152" t="s">
        <v>842</v>
      </c>
      <c r="W292" s="132" t="s">
        <v>79</v>
      </c>
      <c r="X292" s="132"/>
      <c r="Y292" s="132"/>
      <c r="Z292" s="132"/>
      <c r="AA292" s="134" t="s">
        <v>47</v>
      </c>
      <c r="AD292" s="120"/>
    </row>
    <row r="293" spans="1:30" ht="30" x14ac:dyDescent="0.25">
      <c r="A293" s="258">
        <v>262</v>
      </c>
      <c r="B293" s="147" t="s">
        <v>834</v>
      </c>
      <c r="C293" s="186" t="s">
        <v>25</v>
      </c>
      <c r="D293" s="148">
        <f t="shared" si="10"/>
        <v>0.17519999999999999</v>
      </c>
      <c r="E293" s="149">
        <v>0.17519999999999999</v>
      </c>
      <c r="F293" s="150">
        <f t="shared" si="9"/>
        <v>0</v>
      </c>
      <c r="G293" s="151"/>
      <c r="H293" s="151"/>
      <c r="I293" s="151"/>
      <c r="J293" s="151"/>
      <c r="K293" s="151"/>
      <c r="L293" s="151"/>
      <c r="M293" s="151"/>
      <c r="N293" s="151"/>
      <c r="O293" s="151"/>
      <c r="P293" s="151"/>
      <c r="Q293" s="151"/>
      <c r="R293" s="151"/>
      <c r="S293" s="151"/>
      <c r="T293" s="151"/>
      <c r="U293" s="152" t="s">
        <v>822</v>
      </c>
      <c r="V293" s="152" t="s">
        <v>843</v>
      </c>
      <c r="W293" s="132"/>
      <c r="X293" s="132"/>
      <c r="Y293" s="132"/>
      <c r="Z293" s="132" t="s">
        <v>79</v>
      </c>
      <c r="AA293" s="132" t="s">
        <v>888</v>
      </c>
      <c r="AD293" s="120"/>
    </row>
    <row r="294" spans="1:30" ht="90" x14ac:dyDescent="0.25">
      <c r="A294" s="280">
        <v>263</v>
      </c>
      <c r="B294" s="281" t="s">
        <v>835</v>
      </c>
      <c r="C294" s="282" t="s">
        <v>25</v>
      </c>
      <c r="D294" s="283">
        <f t="shared" si="10"/>
        <v>0.2316</v>
      </c>
      <c r="E294" s="284">
        <v>0.2316</v>
      </c>
      <c r="F294" s="285">
        <f t="shared" si="9"/>
        <v>0</v>
      </c>
      <c r="G294" s="286"/>
      <c r="H294" s="286"/>
      <c r="I294" s="286"/>
      <c r="J294" s="286"/>
      <c r="K294" s="286"/>
      <c r="L294" s="286"/>
      <c r="M294" s="286"/>
      <c r="N294" s="286"/>
      <c r="O294" s="286"/>
      <c r="P294" s="286"/>
      <c r="Q294" s="286"/>
      <c r="R294" s="286"/>
      <c r="S294" s="286"/>
      <c r="T294" s="286"/>
      <c r="U294" s="287" t="s">
        <v>482</v>
      </c>
      <c r="V294" s="288" t="s">
        <v>844</v>
      </c>
      <c r="W294" s="133"/>
      <c r="X294" s="133"/>
      <c r="Y294" s="133"/>
      <c r="Z294" s="133" t="s">
        <v>79</v>
      </c>
      <c r="AA294" s="132" t="s">
        <v>888</v>
      </c>
      <c r="AD294" s="120"/>
    </row>
    <row r="295" spans="1:30" s="138" customFormat="1" x14ac:dyDescent="0.25">
      <c r="B295" s="250" t="str">
        <f>"Tổng cộng: "&amp;A294&amp;" hạng mục, công trình dự án"</f>
        <v>Tổng cộng: 263 hạng mục, công trình dự án</v>
      </c>
      <c r="C295" s="136"/>
      <c r="D295" s="129"/>
      <c r="E295" s="129"/>
      <c r="F295" s="129"/>
      <c r="G295" s="128"/>
      <c r="H295" s="128"/>
      <c r="I295" s="128"/>
      <c r="J295" s="128"/>
      <c r="K295" s="128"/>
      <c r="L295" s="128"/>
      <c r="M295" s="128"/>
      <c r="N295" s="128"/>
      <c r="O295" s="128"/>
      <c r="P295" s="128"/>
      <c r="Q295" s="128"/>
      <c r="R295" s="128"/>
      <c r="S295" s="128"/>
      <c r="T295" s="128"/>
      <c r="W295" s="139"/>
      <c r="X295" s="139"/>
      <c r="Y295" s="139"/>
      <c r="Z295" s="139"/>
      <c r="AA295" s="139"/>
    </row>
  </sheetData>
  <autoFilter ref="A9:AD295"/>
  <mergeCells count="21">
    <mergeCell ref="A6:A8"/>
    <mergeCell ref="B6:B8"/>
    <mergeCell ref="C6:C8"/>
    <mergeCell ref="D6:D8"/>
    <mergeCell ref="E6:E8"/>
    <mergeCell ref="A1:B1"/>
    <mergeCell ref="A2:V2"/>
    <mergeCell ref="A3:V3"/>
    <mergeCell ref="A4:V4"/>
    <mergeCell ref="U5:V5"/>
    <mergeCell ref="Z6:Z8"/>
    <mergeCell ref="AA6:AA8"/>
    <mergeCell ref="F7:F8"/>
    <mergeCell ref="G7:Q7"/>
    <mergeCell ref="W7:W8"/>
    <mergeCell ref="X7:X8"/>
    <mergeCell ref="Y7:Y8"/>
    <mergeCell ref="F6:Q6"/>
    <mergeCell ref="U6:U8"/>
    <mergeCell ref="V6:V8"/>
    <mergeCell ref="W6:Y6"/>
  </mergeCells>
  <pageMargins left="0.55000000000000004" right="0.28999999999999998" top="0.57999999999999996" bottom="0.36" header="0.3" footer="0.14000000000000001"/>
  <pageSetup paperSize="8" scale="65" fitToHeight="0" orientation="landscape" blackAndWhite="1" horizontalDpi="300" verticalDpi="3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58"/>
  <sheetViews>
    <sheetView tabSelected="1" topLeftCell="A7" zoomScale="85" zoomScaleNormal="85" workbookViewId="0">
      <pane xSplit="6" ySplit="2" topLeftCell="G243" activePane="bottomRight" state="frozen"/>
      <selection activeCell="A7" sqref="A7"/>
      <selection pane="topRight" activeCell="G7" sqref="G7"/>
      <selection pane="bottomLeft" activeCell="A9" sqref="A9"/>
      <selection pane="bottomRight" activeCell="C174" sqref="C174:C254"/>
    </sheetView>
  </sheetViews>
  <sheetFormatPr defaultColWidth="8.85546875" defaultRowHeight="15" x14ac:dyDescent="0.25"/>
  <cols>
    <col min="1" max="1" width="9.42578125" style="404" customWidth="1"/>
    <col min="2" max="2" width="41.42578125" style="305" customWidth="1"/>
    <col min="3" max="3" width="7.85546875" style="404" customWidth="1"/>
    <col min="4" max="4" width="9.85546875" style="357" customWidth="1"/>
    <col min="5" max="5" width="8.85546875" style="357" customWidth="1"/>
    <col min="6" max="6" width="10.5703125" style="357" customWidth="1"/>
    <col min="7" max="7" width="8" style="119" customWidth="1"/>
    <col min="8" max="9" width="7.140625" style="119" customWidth="1"/>
    <col min="10" max="10" width="6.5703125" style="119" customWidth="1"/>
    <col min="11" max="11" width="7.85546875" style="119" customWidth="1"/>
    <col min="12" max="13" width="6.5703125" style="119" customWidth="1"/>
    <col min="14" max="14" width="7" style="119" customWidth="1"/>
    <col min="15" max="15" width="7.140625" style="119" customWidth="1"/>
    <col min="16" max="16" width="7.42578125" style="119" customWidth="1"/>
    <col min="17" max="17" width="6.42578125" style="119" customWidth="1"/>
    <col min="18" max="18" width="6.85546875" style="119" customWidth="1"/>
    <col min="19" max="19" width="6.42578125" style="119" customWidth="1"/>
    <col min="20" max="20" width="8.42578125" style="119" customWidth="1"/>
    <col min="21" max="21" width="18.85546875" style="404" customWidth="1"/>
    <col min="22" max="22" width="31.7109375" style="404" customWidth="1"/>
    <col min="23" max="23" width="32.85546875" style="139" customWidth="1"/>
    <col min="24" max="16384" width="8.85546875" style="404"/>
  </cols>
  <sheetData>
    <row r="1" spans="1:23" ht="22.5" customHeight="1" x14ac:dyDescent="0.2">
      <c r="A1" s="427" t="s">
        <v>641</v>
      </c>
      <c r="B1" s="427"/>
      <c r="C1" s="405"/>
    </row>
    <row r="2" spans="1:23" ht="30" customHeight="1" x14ac:dyDescent="0.25">
      <c r="A2" s="424" t="s">
        <v>1001</v>
      </c>
      <c r="B2" s="424"/>
      <c r="C2" s="424"/>
      <c r="D2" s="424"/>
      <c r="E2" s="424"/>
      <c r="F2" s="424"/>
      <c r="G2" s="424"/>
      <c r="H2" s="424"/>
      <c r="I2" s="424"/>
      <c r="J2" s="424"/>
      <c r="K2" s="424"/>
      <c r="L2" s="424"/>
      <c r="M2" s="424"/>
      <c r="N2" s="424"/>
      <c r="O2" s="424"/>
      <c r="P2" s="424"/>
      <c r="Q2" s="424"/>
      <c r="R2" s="424"/>
      <c r="S2" s="424"/>
      <c r="T2" s="424"/>
      <c r="U2" s="424"/>
      <c r="V2" s="424"/>
    </row>
    <row r="3" spans="1:23" ht="19.5" customHeight="1" x14ac:dyDescent="0.25">
      <c r="A3" s="424" t="s">
        <v>678</v>
      </c>
      <c r="B3" s="424"/>
      <c r="C3" s="424"/>
      <c r="D3" s="424"/>
      <c r="E3" s="424"/>
      <c r="F3" s="424"/>
      <c r="G3" s="424"/>
      <c r="H3" s="424"/>
      <c r="I3" s="424"/>
      <c r="J3" s="424"/>
      <c r="K3" s="424"/>
      <c r="L3" s="424"/>
      <c r="M3" s="424"/>
      <c r="N3" s="424"/>
      <c r="O3" s="424"/>
      <c r="P3" s="424"/>
      <c r="Q3" s="424"/>
      <c r="R3" s="424"/>
      <c r="S3" s="424"/>
      <c r="T3" s="424"/>
      <c r="U3" s="424"/>
      <c r="V3" s="424"/>
    </row>
    <row r="4" spans="1:23" x14ac:dyDescent="0.25">
      <c r="A4" s="405"/>
      <c r="B4" s="405"/>
      <c r="C4" s="405"/>
      <c r="G4" s="121"/>
      <c r="H4" s="121"/>
      <c r="I4" s="121"/>
      <c r="J4" s="121"/>
      <c r="K4" s="121"/>
      <c r="L4" s="121"/>
      <c r="M4" s="121"/>
      <c r="N4" s="121"/>
      <c r="O4" s="121"/>
      <c r="P4" s="121"/>
      <c r="Q4" s="121"/>
      <c r="R4" s="121"/>
      <c r="S4" s="121"/>
      <c r="T4" s="121"/>
      <c r="U4" s="426" t="s">
        <v>642</v>
      </c>
      <c r="V4" s="426"/>
    </row>
    <row r="5" spans="1:23" s="405" customFormat="1" ht="12.75" x14ac:dyDescent="0.25">
      <c r="A5" s="422" t="s">
        <v>643</v>
      </c>
      <c r="B5" s="422" t="s">
        <v>644</v>
      </c>
      <c r="C5" s="421" t="s">
        <v>804</v>
      </c>
      <c r="D5" s="421" t="s">
        <v>40</v>
      </c>
      <c r="E5" s="421" t="s">
        <v>645</v>
      </c>
      <c r="F5" s="428" t="s">
        <v>3</v>
      </c>
      <c r="G5" s="429"/>
      <c r="H5" s="429"/>
      <c r="I5" s="429"/>
      <c r="J5" s="429"/>
      <c r="K5" s="429"/>
      <c r="L5" s="429"/>
      <c r="M5" s="429"/>
      <c r="N5" s="429"/>
      <c r="O5" s="429"/>
      <c r="P5" s="429"/>
      <c r="Q5" s="429"/>
      <c r="R5" s="429"/>
      <c r="S5" s="429"/>
      <c r="T5" s="430"/>
      <c r="U5" s="422" t="s">
        <v>42</v>
      </c>
      <c r="V5" s="422" t="s">
        <v>647</v>
      </c>
      <c r="W5" s="422" t="s">
        <v>1021</v>
      </c>
    </row>
    <row r="6" spans="1:23" s="405" customFormat="1" ht="13.35" customHeight="1" x14ac:dyDescent="0.25">
      <c r="A6" s="422"/>
      <c r="B6" s="422"/>
      <c r="C6" s="421"/>
      <c r="D6" s="421"/>
      <c r="E6" s="421"/>
      <c r="F6" s="421" t="s">
        <v>1</v>
      </c>
      <c r="G6" s="428" t="s">
        <v>648</v>
      </c>
      <c r="H6" s="429"/>
      <c r="I6" s="429"/>
      <c r="J6" s="429"/>
      <c r="K6" s="429"/>
      <c r="L6" s="429"/>
      <c r="M6" s="429"/>
      <c r="N6" s="429"/>
      <c r="O6" s="429"/>
      <c r="P6" s="429"/>
      <c r="Q6" s="429"/>
      <c r="R6" s="429"/>
      <c r="S6" s="429"/>
      <c r="T6" s="430"/>
      <c r="U6" s="422"/>
      <c r="V6" s="422"/>
      <c r="W6" s="422"/>
    </row>
    <row r="7" spans="1:23" s="405" customFormat="1" ht="63.75" x14ac:dyDescent="0.25">
      <c r="A7" s="422"/>
      <c r="B7" s="422"/>
      <c r="C7" s="421"/>
      <c r="D7" s="421"/>
      <c r="E7" s="421"/>
      <c r="F7" s="421"/>
      <c r="G7" s="403" t="s">
        <v>50</v>
      </c>
      <c r="H7" s="403" t="s">
        <v>52</v>
      </c>
      <c r="I7" s="403" t="s">
        <v>53</v>
      </c>
      <c r="J7" s="403" t="s">
        <v>649</v>
      </c>
      <c r="K7" s="403" t="s">
        <v>650</v>
      </c>
      <c r="L7" s="403" t="s">
        <v>56</v>
      </c>
      <c r="M7" s="403" t="s">
        <v>57</v>
      </c>
      <c r="N7" s="403" t="s">
        <v>58</v>
      </c>
      <c r="O7" s="403" t="s">
        <v>59</v>
      </c>
      <c r="P7" s="403" t="s">
        <v>60</v>
      </c>
      <c r="Q7" s="403" t="s">
        <v>61</v>
      </c>
      <c r="R7" s="403" t="s">
        <v>62</v>
      </c>
      <c r="S7" s="403" t="s">
        <v>63</v>
      </c>
      <c r="T7" s="403" t="s">
        <v>64</v>
      </c>
      <c r="U7" s="422"/>
      <c r="V7" s="422"/>
      <c r="W7" s="422"/>
    </row>
    <row r="8" spans="1:23" s="360" customFormat="1" ht="25.5" x14ac:dyDescent="0.25">
      <c r="A8" s="123" t="s">
        <v>651</v>
      </c>
      <c r="B8" s="123" t="s">
        <v>652</v>
      </c>
      <c r="C8" s="123"/>
      <c r="D8" s="358" t="s">
        <v>653</v>
      </c>
      <c r="E8" s="358" t="s">
        <v>654</v>
      </c>
      <c r="F8" s="358" t="s">
        <v>1000</v>
      </c>
      <c r="G8" s="124" t="s">
        <v>656</v>
      </c>
      <c r="H8" s="124" t="s">
        <v>657</v>
      </c>
      <c r="I8" s="125" t="s">
        <v>658</v>
      </c>
      <c r="J8" s="123" t="s">
        <v>659</v>
      </c>
      <c r="K8" s="123" t="s">
        <v>660</v>
      </c>
      <c r="L8" s="123" t="s">
        <v>661</v>
      </c>
      <c r="M8" s="123" t="s">
        <v>662</v>
      </c>
      <c r="N8" s="123" t="s">
        <v>663</v>
      </c>
      <c r="O8" s="123" t="s">
        <v>664</v>
      </c>
      <c r="P8" s="123" t="s">
        <v>665</v>
      </c>
      <c r="Q8" s="123" t="s">
        <v>666</v>
      </c>
      <c r="R8" s="123" t="s">
        <v>667</v>
      </c>
      <c r="S8" s="123" t="s">
        <v>668</v>
      </c>
      <c r="T8" s="123" t="s">
        <v>669</v>
      </c>
      <c r="U8" s="123" t="s">
        <v>670</v>
      </c>
      <c r="V8" s="123" t="s">
        <v>671</v>
      </c>
      <c r="W8" s="359">
        <v>26</v>
      </c>
    </row>
    <row r="9" spans="1:23" s="360" customFormat="1" ht="12.75" x14ac:dyDescent="0.25">
      <c r="A9" s="180" t="s">
        <v>69</v>
      </c>
      <c r="B9" s="248" t="s">
        <v>672</v>
      </c>
      <c r="C9" s="180"/>
      <c r="D9" s="358"/>
      <c r="E9" s="358"/>
      <c r="F9" s="358"/>
      <c r="G9" s="124"/>
      <c r="H9" s="124"/>
      <c r="I9" s="125"/>
      <c r="J9" s="123"/>
      <c r="K9" s="123"/>
      <c r="L9" s="123"/>
      <c r="M9" s="123"/>
      <c r="N9" s="123"/>
      <c r="O9" s="123"/>
      <c r="P9" s="123"/>
      <c r="Q9" s="123"/>
      <c r="R9" s="123"/>
      <c r="S9" s="123"/>
      <c r="T9" s="123"/>
      <c r="U9" s="123"/>
      <c r="V9" s="123"/>
      <c r="W9" s="359"/>
    </row>
    <row r="10" spans="1:23" s="360" customFormat="1" ht="12.75" x14ac:dyDescent="0.25">
      <c r="A10" s="251" t="s">
        <v>484</v>
      </c>
      <c r="B10" s="307" t="s">
        <v>989</v>
      </c>
      <c r="C10" s="251"/>
      <c r="D10" s="361"/>
      <c r="E10" s="361"/>
      <c r="F10" s="361"/>
      <c r="G10" s="255"/>
      <c r="H10" s="255"/>
      <c r="I10" s="256"/>
      <c r="J10" s="257"/>
      <c r="K10" s="257"/>
      <c r="L10" s="257"/>
      <c r="M10" s="257"/>
      <c r="N10" s="257"/>
      <c r="O10" s="257"/>
      <c r="P10" s="257"/>
      <c r="Q10" s="257"/>
      <c r="R10" s="257"/>
      <c r="S10" s="257"/>
      <c r="T10" s="257"/>
      <c r="U10" s="257"/>
      <c r="V10" s="257"/>
      <c r="W10" s="362"/>
    </row>
    <row r="11" spans="1:23" s="360" customFormat="1" ht="51" x14ac:dyDescent="0.25">
      <c r="A11" s="363">
        <f>IF(C11="","",SUBTOTAL(3,$C$10:C11))</f>
        <v>1</v>
      </c>
      <c r="B11" s="317" t="s">
        <v>114</v>
      </c>
      <c r="C11" s="318" t="s">
        <v>4</v>
      </c>
      <c r="D11" s="364">
        <v>25</v>
      </c>
      <c r="E11" s="319"/>
      <c r="F11" s="320">
        <f>SUM(G11:T11)</f>
        <v>25</v>
      </c>
      <c r="G11" s="321">
        <v>25</v>
      </c>
      <c r="H11" s="321"/>
      <c r="I11" s="321"/>
      <c r="J11" s="321"/>
      <c r="K11" s="321"/>
      <c r="L11" s="321"/>
      <c r="M11" s="321"/>
      <c r="N11" s="321"/>
      <c r="O11" s="321"/>
      <c r="P11" s="321"/>
      <c r="Q11" s="321"/>
      <c r="R11" s="321"/>
      <c r="S11" s="321"/>
      <c r="T11" s="321"/>
      <c r="U11" s="318" t="s">
        <v>115</v>
      </c>
      <c r="V11" s="201"/>
      <c r="W11" s="201" t="s">
        <v>116</v>
      </c>
    </row>
    <row r="12" spans="1:23" s="360" customFormat="1" ht="25.5" x14ac:dyDescent="0.25">
      <c r="A12" s="363">
        <f>IF(C12="","",SUBTOTAL(3,$C$10:C12))</f>
        <v>2</v>
      </c>
      <c r="B12" s="317" t="s">
        <v>788</v>
      </c>
      <c r="C12" s="318" t="s">
        <v>4</v>
      </c>
      <c r="D12" s="364">
        <f>E12+F12</f>
        <v>2.5</v>
      </c>
      <c r="E12" s="319"/>
      <c r="F12" s="320">
        <f>SUM(G12:T12)</f>
        <v>2.5</v>
      </c>
      <c r="G12" s="321">
        <v>2.5</v>
      </c>
      <c r="H12" s="321"/>
      <c r="I12" s="321"/>
      <c r="J12" s="321"/>
      <c r="K12" s="321"/>
      <c r="L12" s="321"/>
      <c r="M12" s="321"/>
      <c r="N12" s="321"/>
      <c r="O12" s="321"/>
      <c r="P12" s="321"/>
      <c r="Q12" s="321"/>
      <c r="R12" s="321"/>
      <c r="S12" s="321"/>
      <c r="T12" s="321"/>
      <c r="U12" s="318" t="s">
        <v>10</v>
      </c>
      <c r="V12" s="201"/>
      <c r="W12" s="201" t="s">
        <v>789</v>
      </c>
    </row>
    <row r="13" spans="1:23" s="360" customFormat="1" ht="12.75" x14ac:dyDescent="0.25">
      <c r="A13" s="363">
        <f>IF(C13="","",SUBTOTAL(3,$C$10:C13))</f>
        <v>3</v>
      </c>
      <c r="B13" s="291" t="s">
        <v>107</v>
      </c>
      <c r="C13" s="318" t="s">
        <v>19</v>
      </c>
      <c r="D13" s="364">
        <v>0.17</v>
      </c>
      <c r="E13" s="319"/>
      <c r="F13" s="320">
        <f>SUM(G13:T13)</f>
        <v>0.17</v>
      </c>
      <c r="G13" s="321"/>
      <c r="H13" s="321">
        <v>0.17</v>
      </c>
      <c r="I13" s="321"/>
      <c r="J13" s="321"/>
      <c r="K13" s="321"/>
      <c r="L13" s="321"/>
      <c r="M13" s="321"/>
      <c r="N13" s="321"/>
      <c r="O13" s="321"/>
      <c r="P13" s="321"/>
      <c r="Q13" s="321"/>
      <c r="R13" s="321"/>
      <c r="S13" s="321"/>
      <c r="T13" s="321"/>
      <c r="U13" s="318" t="s">
        <v>6</v>
      </c>
      <c r="V13" s="318"/>
      <c r="W13" s="140"/>
    </row>
    <row r="14" spans="1:23" s="360" customFormat="1" ht="25.5" x14ac:dyDescent="0.25">
      <c r="A14" s="363">
        <f>IF(C14="","",SUBTOTAL(3,$C$10:C14))</f>
        <v>4</v>
      </c>
      <c r="B14" s="365" t="s">
        <v>87</v>
      </c>
      <c r="C14" s="318" t="s">
        <v>18</v>
      </c>
      <c r="D14" s="364">
        <v>2.85</v>
      </c>
      <c r="E14" s="364"/>
      <c r="F14" s="320">
        <f>SUM(G14:T14)</f>
        <v>2.85</v>
      </c>
      <c r="G14" s="366">
        <v>2.85</v>
      </c>
      <c r="H14" s="366"/>
      <c r="I14" s="366"/>
      <c r="J14" s="366"/>
      <c r="K14" s="366"/>
      <c r="L14" s="366"/>
      <c r="M14" s="366"/>
      <c r="N14" s="366"/>
      <c r="O14" s="366"/>
      <c r="P14" s="366"/>
      <c r="Q14" s="366"/>
      <c r="R14" s="366"/>
      <c r="S14" s="366"/>
      <c r="T14" s="366"/>
      <c r="U14" s="318" t="s">
        <v>9</v>
      </c>
      <c r="V14" s="140"/>
      <c r="W14" s="140"/>
    </row>
    <row r="15" spans="1:23" s="360" customFormat="1" ht="38.25" x14ac:dyDescent="0.25">
      <c r="A15" s="363">
        <f>IF(C15="","",SUBTOTAL(3,$C$10:C15))</f>
        <v>5</v>
      </c>
      <c r="B15" s="367" t="s">
        <v>853</v>
      </c>
      <c r="C15" s="318" t="s">
        <v>23</v>
      </c>
      <c r="D15" s="364">
        <v>0.72</v>
      </c>
      <c r="E15" s="364"/>
      <c r="F15" s="320">
        <f>SUM(G15:T15)</f>
        <v>0.72</v>
      </c>
      <c r="G15" s="368">
        <v>0.72</v>
      </c>
      <c r="H15" s="368"/>
      <c r="I15" s="368"/>
      <c r="J15" s="368"/>
      <c r="K15" s="368"/>
      <c r="L15" s="368"/>
      <c r="M15" s="368"/>
      <c r="N15" s="368"/>
      <c r="O15" s="368"/>
      <c r="P15" s="368"/>
      <c r="Q15" s="368"/>
      <c r="R15" s="368"/>
      <c r="S15" s="368"/>
      <c r="T15" s="368"/>
      <c r="U15" s="318" t="s">
        <v>77</v>
      </c>
      <c r="V15" s="140"/>
      <c r="W15" s="140"/>
    </row>
    <row r="16" spans="1:23" s="360" customFormat="1" ht="12.75" x14ac:dyDescent="0.25">
      <c r="A16" s="363">
        <f>IF(C16="","",SUBTOTAL(3,$C$10:C16))</f>
        <v>6</v>
      </c>
      <c r="B16" s="176" t="s">
        <v>608</v>
      </c>
      <c r="C16" s="318" t="s">
        <v>23</v>
      </c>
      <c r="D16" s="322">
        <v>0.62</v>
      </c>
      <c r="E16" s="322"/>
      <c r="F16" s="351">
        <v>0.62</v>
      </c>
      <c r="G16" s="199"/>
      <c r="H16" s="199"/>
      <c r="I16" s="199"/>
      <c r="J16" s="199"/>
      <c r="K16" s="199"/>
      <c r="L16" s="199"/>
      <c r="M16" s="199"/>
      <c r="N16" s="199"/>
      <c r="O16" s="199"/>
      <c r="P16" s="199"/>
      <c r="Q16" s="199"/>
      <c r="R16" s="199"/>
      <c r="S16" s="199"/>
      <c r="T16" s="199"/>
      <c r="U16" s="369" t="s">
        <v>9</v>
      </c>
      <c r="V16" s="140"/>
      <c r="W16" s="140"/>
    </row>
    <row r="17" spans="1:24" s="360" customFormat="1" ht="12.75" x14ac:dyDescent="0.25">
      <c r="A17" s="363">
        <f>IF(C17="","",SUBTOTAL(3,$C$10:C17))</f>
        <v>7</v>
      </c>
      <c r="B17" s="370" t="s">
        <v>29</v>
      </c>
      <c r="C17" s="318" t="s">
        <v>28</v>
      </c>
      <c r="D17" s="364">
        <v>0.11</v>
      </c>
      <c r="E17" s="364"/>
      <c r="F17" s="320">
        <f>SUM(G17:T17)</f>
        <v>0.11</v>
      </c>
      <c r="G17" s="368">
        <v>0.11</v>
      </c>
      <c r="H17" s="368"/>
      <c r="I17" s="368"/>
      <c r="J17" s="368"/>
      <c r="K17" s="368"/>
      <c r="L17" s="368"/>
      <c r="M17" s="368"/>
      <c r="N17" s="368"/>
      <c r="O17" s="368"/>
      <c r="P17" s="368"/>
      <c r="Q17" s="368"/>
      <c r="R17" s="368"/>
      <c r="S17" s="368"/>
      <c r="T17" s="368"/>
      <c r="U17" s="318" t="s">
        <v>13</v>
      </c>
      <c r="V17" s="318"/>
      <c r="W17" s="140"/>
    </row>
    <row r="18" spans="1:24" s="360" customFormat="1" ht="12.75" x14ac:dyDescent="0.25">
      <c r="A18" s="363">
        <f>IF(C18="","",SUBTOTAL(3,$C$10:C18))</f>
        <v>8</v>
      </c>
      <c r="B18" s="317" t="s">
        <v>128</v>
      </c>
      <c r="C18" s="318" t="s">
        <v>18</v>
      </c>
      <c r="D18" s="289">
        <v>0.4</v>
      </c>
      <c r="E18" s="320"/>
      <c r="F18" s="320">
        <f>SUM(G18:T18)</f>
        <v>0.4</v>
      </c>
      <c r="G18" s="323"/>
      <c r="H18" s="323">
        <v>0.25</v>
      </c>
      <c r="I18" s="323"/>
      <c r="J18" s="323"/>
      <c r="K18" s="323"/>
      <c r="L18" s="323">
        <v>0.15</v>
      </c>
      <c r="M18" s="323"/>
      <c r="N18" s="323"/>
      <c r="O18" s="323"/>
      <c r="P18" s="323"/>
      <c r="Q18" s="323"/>
      <c r="R18" s="323"/>
      <c r="S18" s="323"/>
      <c r="T18" s="323"/>
      <c r="U18" s="140" t="s">
        <v>6</v>
      </c>
      <c r="V18" s="318"/>
      <c r="W18" s="140"/>
    </row>
    <row r="19" spans="1:24" s="360" customFormat="1" ht="25.5" x14ac:dyDescent="0.25">
      <c r="A19" s="363">
        <f>IF(C19="","",SUBTOTAL(3,$C$10:C19))</f>
        <v>9</v>
      </c>
      <c r="B19" s="176" t="s">
        <v>465</v>
      </c>
      <c r="C19" s="318" t="s">
        <v>18</v>
      </c>
      <c r="D19" s="324">
        <f>E19+F19</f>
        <v>7.77</v>
      </c>
      <c r="E19" s="364"/>
      <c r="F19" s="324">
        <f>SUM(G19:T19)</f>
        <v>7.77</v>
      </c>
      <c r="G19" s="325">
        <v>7</v>
      </c>
      <c r="H19" s="325">
        <v>0.5</v>
      </c>
      <c r="I19" s="325"/>
      <c r="J19" s="325"/>
      <c r="K19" s="325"/>
      <c r="L19" s="325">
        <v>0.1</v>
      </c>
      <c r="M19" s="325">
        <v>0.17</v>
      </c>
      <c r="N19" s="325"/>
      <c r="O19" s="325"/>
      <c r="P19" s="325"/>
      <c r="Q19" s="325"/>
      <c r="R19" s="325"/>
      <c r="S19" s="325"/>
      <c r="T19" s="325"/>
      <c r="U19" s="326" t="s">
        <v>618</v>
      </c>
      <c r="V19" s="176"/>
      <c r="W19" s="140"/>
    </row>
    <row r="20" spans="1:24" s="360" customFormat="1" ht="38.25" x14ac:dyDescent="0.25">
      <c r="A20" s="363">
        <f>IF(C20="","",SUBTOTAL(3,$C$10:C20))</f>
        <v>10</v>
      </c>
      <c r="B20" s="176" t="s">
        <v>471</v>
      </c>
      <c r="C20" s="318" t="s">
        <v>18</v>
      </c>
      <c r="D20" s="324">
        <f>E20+F20</f>
        <v>0.35</v>
      </c>
      <c r="E20" s="364"/>
      <c r="F20" s="324">
        <f>SUM(G20:T20)</f>
        <v>0.35</v>
      </c>
      <c r="G20" s="199">
        <v>0.35</v>
      </c>
      <c r="H20" s="199"/>
      <c r="I20" s="199"/>
      <c r="J20" s="199"/>
      <c r="K20" s="199"/>
      <c r="L20" s="199"/>
      <c r="M20" s="199"/>
      <c r="N20" s="199"/>
      <c r="O20" s="199"/>
      <c r="P20" s="199"/>
      <c r="Q20" s="199"/>
      <c r="R20" s="199"/>
      <c r="S20" s="199"/>
      <c r="T20" s="199"/>
      <c r="U20" s="369" t="s">
        <v>7</v>
      </c>
      <c r="V20" s="433"/>
      <c r="W20" s="140"/>
      <c r="X20" s="305" t="s">
        <v>1067</v>
      </c>
    </row>
    <row r="21" spans="1:24" s="360" customFormat="1" ht="25.5" x14ac:dyDescent="0.25">
      <c r="A21" s="363">
        <f>IF(C21="","",SUBTOTAL(3,$C$10:C21))</f>
        <v>11</v>
      </c>
      <c r="B21" s="176" t="s">
        <v>586</v>
      </c>
      <c r="C21" s="318" t="s">
        <v>18</v>
      </c>
      <c r="D21" s="364">
        <f>F21+E21</f>
        <v>3.7</v>
      </c>
      <c r="E21" s="364">
        <v>1.1399999999999999</v>
      </c>
      <c r="F21" s="364">
        <f>SUM(G21:T21)</f>
        <v>2.56</v>
      </c>
      <c r="G21" s="140">
        <v>2.35</v>
      </c>
      <c r="H21" s="291"/>
      <c r="I21" s="291"/>
      <c r="J21" s="291"/>
      <c r="K21" s="291"/>
      <c r="L21" s="291"/>
      <c r="M21" s="291">
        <v>0.21</v>
      </c>
      <c r="N21" s="291"/>
      <c r="O21" s="291"/>
      <c r="P21" s="291"/>
      <c r="Q21" s="291"/>
      <c r="R21" s="291"/>
      <c r="S21" s="291"/>
      <c r="T21" s="291"/>
      <c r="U21" s="140" t="s">
        <v>11</v>
      </c>
      <c r="V21" s="176"/>
      <c r="W21" s="176" t="s">
        <v>790</v>
      </c>
    </row>
    <row r="22" spans="1:24" s="360" customFormat="1" ht="38.25" x14ac:dyDescent="0.25">
      <c r="A22" s="363">
        <f>IF(C22="","",SUBTOTAL(3,$C$10:C22))</f>
        <v>12</v>
      </c>
      <c r="B22" s="291" t="s">
        <v>611</v>
      </c>
      <c r="C22" s="318" t="s">
        <v>18</v>
      </c>
      <c r="D22" s="364">
        <v>1.22</v>
      </c>
      <c r="E22" s="364"/>
      <c r="F22" s="351">
        <v>1.22</v>
      </c>
      <c r="G22" s="199"/>
      <c r="H22" s="199"/>
      <c r="I22" s="199"/>
      <c r="J22" s="199"/>
      <c r="K22" s="199"/>
      <c r="L22" s="199"/>
      <c r="M22" s="199"/>
      <c r="N22" s="199"/>
      <c r="O22" s="199"/>
      <c r="P22" s="199"/>
      <c r="Q22" s="199"/>
      <c r="R22" s="199"/>
      <c r="S22" s="199"/>
      <c r="T22" s="199"/>
      <c r="U22" s="140" t="s">
        <v>8</v>
      </c>
      <c r="V22" s="140"/>
      <c r="W22" s="140"/>
    </row>
    <row r="23" spans="1:24" s="360" customFormat="1" ht="38.25" x14ac:dyDescent="0.25">
      <c r="A23" s="363">
        <f>IF(C23="","",SUBTOTAL(3,$C$10:C23))</f>
        <v>13</v>
      </c>
      <c r="B23" s="291" t="s">
        <v>610</v>
      </c>
      <c r="C23" s="318" t="s">
        <v>18</v>
      </c>
      <c r="D23" s="364">
        <v>0.125</v>
      </c>
      <c r="E23" s="364"/>
      <c r="F23" s="351">
        <v>0.125</v>
      </c>
      <c r="G23" s="199"/>
      <c r="H23" s="199">
        <v>0.125</v>
      </c>
      <c r="I23" s="199"/>
      <c r="J23" s="199"/>
      <c r="K23" s="199"/>
      <c r="L23" s="199"/>
      <c r="M23" s="199"/>
      <c r="N23" s="199"/>
      <c r="O23" s="199"/>
      <c r="P23" s="199"/>
      <c r="Q23" s="199"/>
      <c r="R23" s="199"/>
      <c r="S23" s="199"/>
      <c r="T23" s="199"/>
      <c r="U23" s="318" t="s">
        <v>6</v>
      </c>
      <c r="V23" s="140"/>
      <c r="W23" s="140"/>
      <c r="X23" s="305" t="s">
        <v>1067</v>
      </c>
    </row>
    <row r="24" spans="1:24" s="360" customFormat="1" ht="12.75" x14ac:dyDescent="0.25">
      <c r="A24" s="363">
        <f>IF(C24="","",SUBTOTAL(3,$C$10:C24))</f>
        <v>14</v>
      </c>
      <c r="B24" s="291" t="s">
        <v>625</v>
      </c>
      <c r="C24" s="318" t="s">
        <v>18</v>
      </c>
      <c r="D24" s="364">
        <v>0.05</v>
      </c>
      <c r="E24" s="364"/>
      <c r="F24" s="351">
        <v>0.05</v>
      </c>
      <c r="G24" s="199"/>
      <c r="H24" s="199"/>
      <c r="I24" s="199"/>
      <c r="J24" s="199"/>
      <c r="K24" s="199"/>
      <c r="L24" s="199"/>
      <c r="M24" s="199"/>
      <c r="N24" s="199"/>
      <c r="O24" s="199"/>
      <c r="P24" s="199"/>
      <c r="Q24" s="199"/>
      <c r="R24" s="199"/>
      <c r="S24" s="199"/>
      <c r="T24" s="199"/>
      <c r="U24" s="140" t="s">
        <v>5</v>
      </c>
      <c r="V24" s="140"/>
      <c r="W24" s="140"/>
    </row>
    <row r="25" spans="1:24" s="360" customFormat="1" ht="38.25" x14ac:dyDescent="0.25">
      <c r="A25" s="363">
        <f>IF(C25="","",SUBTOTAL(3,$C$10:C25))</f>
        <v>15</v>
      </c>
      <c r="B25" s="291" t="s">
        <v>856</v>
      </c>
      <c r="C25" s="318" t="s">
        <v>18</v>
      </c>
      <c r="D25" s="364">
        <v>0.08</v>
      </c>
      <c r="E25" s="364"/>
      <c r="F25" s="351">
        <v>0.08</v>
      </c>
      <c r="G25" s="199"/>
      <c r="H25" s="199"/>
      <c r="I25" s="199"/>
      <c r="J25" s="199"/>
      <c r="K25" s="199"/>
      <c r="L25" s="199"/>
      <c r="M25" s="199"/>
      <c r="N25" s="199"/>
      <c r="O25" s="199"/>
      <c r="P25" s="199"/>
      <c r="Q25" s="199"/>
      <c r="R25" s="199"/>
      <c r="S25" s="199"/>
      <c r="T25" s="199"/>
      <c r="U25" s="140" t="s">
        <v>11</v>
      </c>
      <c r="V25" s="140"/>
      <c r="W25" s="140"/>
      <c r="X25" s="305" t="s">
        <v>1067</v>
      </c>
    </row>
    <row r="26" spans="1:24" s="360" customFormat="1" ht="12.75" x14ac:dyDescent="0.25">
      <c r="A26" s="363">
        <f>IF(C26="","",SUBTOTAL(3,$C$10:C26))</f>
        <v>16</v>
      </c>
      <c r="B26" s="291" t="s">
        <v>627</v>
      </c>
      <c r="C26" s="318" t="s">
        <v>18</v>
      </c>
      <c r="D26" s="364">
        <v>0.03</v>
      </c>
      <c r="E26" s="364"/>
      <c r="F26" s="351">
        <v>0.03</v>
      </c>
      <c r="G26" s="199"/>
      <c r="H26" s="199"/>
      <c r="I26" s="199"/>
      <c r="J26" s="199"/>
      <c r="K26" s="199"/>
      <c r="L26" s="199"/>
      <c r="M26" s="199"/>
      <c r="N26" s="199"/>
      <c r="O26" s="199"/>
      <c r="P26" s="199"/>
      <c r="Q26" s="199"/>
      <c r="R26" s="199"/>
      <c r="S26" s="199"/>
      <c r="T26" s="199"/>
      <c r="U26" s="140" t="s">
        <v>5</v>
      </c>
      <c r="V26" s="140"/>
      <c r="W26" s="140"/>
    </row>
    <row r="27" spans="1:24" s="360" customFormat="1" ht="12.75" x14ac:dyDescent="0.25">
      <c r="A27" s="363">
        <f>IF(C27="","",SUBTOTAL(3,$C$10:C27))</f>
        <v>17</v>
      </c>
      <c r="B27" s="371" t="s">
        <v>461</v>
      </c>
      <c r="C27" s="318" t="s">
        <v>30</v>
      </c>
      <c r="D27" s="364">
        <f>E27+F27</f>
        <v>2.87</v>
      </c>
      <c r="E27" s="364">
        <v>0.96</v>
      </c>
      <c r="F27" s="364">
        <v>1.91</v>
      </c>
      <c r="G27" s="199">
        <v>1.91</v>
      </c>
      <c r="H27" s="372"/>
      <c r="I27" s="372"/>
      <c r="J27" s="372"/>
      <c r="K27" s="372"/>
      <c r="L27" s="372"/>
      <c r="M27" s="372"/>
      <c r="N27" s="372"/>
      <c r="O27" s="372"/>
      <c r="P27" s="372"/>
      <c r="Q27" s="372"/>
      <c r="R27" s="372"/>
      <c r="S27" s="199"/>
      <c r="T27" s="371"/>
      <c r="U27" s="199" t="s">
        <v>7</v>
      </c>
      <c r="V27" s="327" t="s">
        <v>463</v>
      </c>
      <c r="W27" s="140"/>
    </row>
    <row r="28" spans="1:24" s="360" customFormat="1" ht="114.75" x14ac:dyDescent="0.25">
      <c r="A28" s="363">
        <f>IF(C28="","",SUBTOTAL(3,$C$10:C28))</f>
        <v>18</v>
      </c>
      <c r="B28" s="317" t="s">
        <v>857</v>
      </c>
      <c r="C28" s="318" t="s">
        <v>25</v>
      </c>
      <c r="D28" s="289">
        <f>E28+F28</f>
        <v>7.5</v>
      </c>
      <c r="E28" s="320"/>
      <c r="F28" s="320">
        <f>SUM(G28:T28)</f>
        <v>7.5</v>
      </c>
      <c r="G28" s="323"/>
      <c r="H28" s="323"/>
      <c r="I28" s="323"/>
      <c r="J28" s="323"/>
      <c r="K28" s="323">
        <v>7.5</v>
      </c>
      <c r="L28" s="323"/>
      <c r="M28" s="323"/>
      <c r="N28" s="323"/>
      <c r="O28" s="323"/>
      <c r="P28" s="323"/>
      <c r="Q28" s="323"/>
      <c r="R28" s="323"/>
      <c r="S28" s="323"/>
      <c r="T28" s="323"/>
      <c r="U28" s="318" t="s">
        <v>10</v>
      </c>
      <c r="V28" s="318" t="s">
        <v>922</v>
      </c>
      <c r="W28" s="328" t="s">
        <v>923</v>
      </c>
    </row>
    <row r="29" spans="1:24" s="360" customFormat="1" ht="25.5" x14ac:dyDescent="0.25">
      <c r="A29" s="363">
        <f>IF(C29="","",SUBTOTAL(3,$C$10:C29))</f>
        <v>19</v>
      </c>
      <c r="B29" s="291" t="s">
        <v>458</v>
      </c>
      <c r="C29" s="318" t="s">
        <v>14</v>
      </c>
      <c r="D29" s="373">
        <v>8.5599999999999987</v>
      </c>
      <c r="E29" s="373">
        <v>5.56</v>
      </c>
      <c r="F29" s="324">
        <v>3</v>
      </c>
      <c r="G29" s="329">
        <v>0.8</v>
      </c>
      <c r="H29" s="329"/>
      <c r="I29" s="329">
        <v>2.2000000000000002</v>
      </c>
      <c r="J29" s="329"/>
      <c r="K29" s="329"/>
      <c r="L29" s="329"/>
      <c r="M29" s="329"/>
      <c r="N29" s="329"/>
      <c r="O29" s="329"/>
      <c r="P29" s="329"/>
      <c r="Q29" s="329"/>
      <c r="R29" s="329"/>
      <c r="S29" s="329"/>
      <c r="T29" s="329"/>
      <c r="U29" s="140" t="s">
        <v>9</v>
      </c>
      <c r="V29" s="176" t="s">
        <v>1038</v>
      </c>
      <c r="W29" s="176"/>
    </row>
    <row r="30" spans="1:24" s="360" customFormat="1" ht="38.25" x14ac:dyDescent="0.25">
      <c r="A30" s="141" t="s">
        <v>501</v>
      </c>
      <c r="B30" s="171" t="s">
        <v>858</v>
      </c>
      <c r="C30" s="141"/>
      <c r="D30" s="364"/>
      <c r="E30" s="364"/>
      <c r="F30" s="364"/>
      <c r="G30" s="199"/>
      <c r="H30" s="199"/>
      <c r="I30" s="200"/>
      <c r="J30" s="201"/>
      <c r="K30" s="201"/>
      <c r="L30" s="201"/>
      <c r="M30" s="201"/>
      <c r="N30" s="201"/>
      <c r="O30" s="201"/>
      <c r="P30" s="201"/>
      <c r="Q30" s="201"/>
      <c r="R30" s="201"/>
      <c r="S30" s="201"/>
      <c r="T30" s="201"/>
      <c r="U30" s="201"/>
      <c r="V30" s="201"/>
      <c r="W30" s="140"/>
    </row>
    <row r="31" spans="1:24" s="360" customFormat="1" ht="38.25" x14ac:dyDescent="0.25">
      <c r="A31" s="363">
        <f>IF(C31="","",SUBTOTAL(3,$C$10:C31))</f>
        <v>20</v>
      </c>
      <c r="B31" s="374" t="s">
        <v>809</v>
      </c>
      <c r="C31" s="318" t="s">
        <v>22</v>
      </c>
      <c r="D31" s="364">
        <f>E31+F31</f>
        <v>0.04</v>
      </c>
      <c r="E31" s="364"/>
      <c r="F31" s="320">
        <f>SUM(G31:T31)</f>
        <v>0.04</v>
      </c>
      <c r="G31" s="199"/>
      <c r="H31" s="199">
        <v>0.04</v>
      </c>
      <c r="I31" s="199"/>
      <c r="J31" s="199"/>
      <c r="K31" s="199"/>
      <c r="L31" s="199"/>
      <c r="M31" s="199"/>
      <c r="N31" s="199"/>
      <c r="O31" s="199"/>
      <c r="P31" s="199"/>
      <c r="Q31" s="199"/>
      <c r="R31" s="199"/>
      <c r="S31" s="199"/>
      <c r="T31" s="199"/>
      <c r="U31" s="318" t="s">
        <v>5</v>
      </c>
      <c r="V31" s="140"/>
      <c r="W31" s="140" t="s">
        <v>914</v>
      </c>
      <c r="X31" s="305" t="s">
        <v>1067</v>
      </c>
    </row>
    <row r="32" spans="1:24" s="360" customFormat="1" ht="38.25" x14ac:dyDescent="0.25">
      <c r="A32" s="363">
        <f>IF(C32="","",SUBTOTAL(3,$C$10:C32))</f>
        <v>21</v>
      </c>
      <c r="B32" s="374" t="s">
        <v>810</v>
      </c>
      <c r="C32" s="318" t="s">
        <v>18</v>
      </c>
      <c r="D32" s="364">
        <f>E32+F32</f>
        <v>0.09</v>
      </c>
      <c r="E32" s="364"/>
      <c r="F32" s="320">
        <f>SUM(G32:T32)</f>
        <v>0.09</v>
      </c>
      <c r="G32" s="199">
        <v>0.05</v>
      </c>
      <c r="H32" s="199">
        <v>0.04</v>
      </c>
      <c r="I32" s="199"/>
      <c r="J32" s="199"/>
      <c r="K32" s="199"/>
      <c r="L32" s="199"/>
      <c r="M32" s="199"/>
      <c r="N32" s="199"/>
      <c r="O32" s="199"/>
      <c r="P32" s="199"/>
      <c r="Q32" s="199"/>
      <c r="R32" s="199"/>
      <c r="S32" s="199"/>
      <c r="T32" s="199"/>
      <c r="U32" s="318" t="s">
        <v>11</v>
      </c>
      <c r="V32" s="140"/>
      <c r="W32" s="140" t="s">
        <v>914</v>
      </c>
      <c r="X32" s="305" t="s">
        <v>1067</v>
      </c>
    </row>
    <row r="33" spans="1:24" s="360" customFormat="1" ht="38.25" x14ac:dyDescent="0.25">
      <c r="A33" s="363">
        <f>IF(C33="","",SUBTOTAL(3,$C$10:C33))</f>
        <v>22</v>
      </c>
      <c r="B33" s="374" t="s">
        <v>811</v>
      </c>
      <c r="C33" s="318" t="s">
        <v>18</v>
      </c>
      <c r="D33" s="364">
        <f>E33+F33</f>
        <v>2.2599999999999998</v>
      </c>
      <c r="E33" s="364"/>
      <c r="F33" s="320">
        <f>SUM(G33:T33)</f>
        <v>2.2599999999999998</v>
      </c>
      <c r="G33" s="199">
        <v>0.12</v>
      </c>
      <c r="H33" s="199">
        <v>0.57999999999999996</v>
      </c>
      <c r="I33" s="199"/>
      <c r="J33" s="199"/>
      <c r="K33" s="199"/>
      <c r="L33" s="199">
        <v>1.56</v>
      </c>
      <c r="M33" s="199"/>
      <c r="N33" s="199"/>
      <c r="O33" s="199"/>
      <c r="P33" s="199"/>
      <c r="Q33" s="199"/>
      <c r="R33" s="199"/>
      <c r="S33" s="199"/>
      <c r="T33" s="199"/>
      <c r="U33" s="318" t="s">
        <v>6</v>
      </c>
      <c r="V33" s="140"/>
      <c r="W33" s="140" t="s">
        <v>914</v>
      </c>
      <c r="X33" s="305" t="s">
        <v>1067</v>
      </c>
    </row>
    <row r="34" spans="1:24" s="360" customFormat="1" ht="38.25" x14ac:dyDescent="0.25">
      <c r="A34" s="363">
        <f>IF(C34="","",SUBTOTAL(3,$C$10:C34))</f>
        <v>23</v>
      </c>
      <c r="B34" s="374" t="s">
        <v>812</v>
      </c>
      <c r="C34" s="318" t="s">
        <v>18</v>
      </c>
      <c r="D34" s="364">
        <f>E34+F34</f>
        <v>0.28129999999999994</v>
      </c>
      <c r="E34" s="364"/>
      <c r="F34" s="320">
        <f>SUM(G34:T34)</f>
        <v>0.28129999999999994</v>
      </c>
      <c r="G34" s="199">
        <v>0.02</v>
      </c>
      <c r="H34" s="199">
        <v>0.17129999999999995</v>
      </c>
      <c r="I34" s="199">
        <v>0.05</v>
      </c>
      <c r="J34" s="199"/>
      <c r="K34" s="199"/>
      <c r="L34" s="199">
        <v>0.04</v>
      </c>
      <c r="M34" s="199"/>
      <c r="N34" s="199"/>
      <c r="O34" s="199"/>
      <c r="P34" s="199"/>
      <c r="Q34" s="199"/>
      <c r="R34" s="199"/>
      <c r="S34" s="199"/>
      <c r="T34" s="199"/>
      <c r="U34" s="318" t="s">
        <v>6</v>
      </c>
      <c r="V34" s="140"/>
      <c r="W34" s="140" t="s">
        <v>914</v>
      </c>
      <c r="X34" s="305" t="s">
        <v>1067</v>
      </c>
    </row>
    <row r="35" spans="1:24" s="360" customFormat="1" ht="38.25" x14ac:dyDescent="0.25">
      <c r="A35" s="141" t="s">
        <v>514</v>
      </c>
      <c r="B35" s="171" t="s">
        <v>884</v>
      </c>
      <c r="C35" s="141"/>
      <c r="D35" s="364"/>
      <c r="E35" s="364"/>
      <c r="F35" s="364"/>
      <c r="G35" s="199"/>
      <c r="H35" s="199"/>
      <c r="I35" s="200"/>
      <c r="J35" s="201"/>
      <c r="K35" s="201"/>
      <c r="L35" s="201"/>
      <c r="M35" s="201"/>
      <c r="N35" s="201"/>
      <c r="O35" s="201"/>
      <c r="P35" s="201"/>
      <c r="Q35" s="201"/>
      <c r="R35" s="201"/>
      <c r="S35" s="201"/>
      <c r="T35" s="201"/>
      <c r="U35" s="201"/>
      <c r="V35" s="201"/>
      <c r="W35" s="140"/>
    </row>
    <row r="36" spans="1:24" s="360" customFormat="1" ht="76.5" x14ac:dyDescent="0.25">
      <c r="A36" s="363">
        <f>IF(C36="","",SUBTOTAL(3,$C$10:C36))</f>
        <v>24</v>
      </c>
      <c r="B36" s="374" t="s">
        <v>885</v>
      </c>
      <c r="C36" s="318" t="s">
        <v>18</v>
      </c>
      <c r="D36" s="364">
        <f>E36+F36</f>
        <v>3.7</v>
      </c>
      <c r="E36" s="364"/>
      <c r="F36" s="320">
        <f>SUM(G36:T36)</f>
        <v>3.7</v>
      </c>
      <c r="G36" s="199"/>
      <c r="H36" s="199">
        <v>2.7</v>
      </c>
      <c r="I36" s="199"/>
      <c r="J36" s="199"/>
      <c r="K36" s="199"/>
      <c r="L36" s="199">
        <v>1</v>
      </c>
      <c r="M36" s="199"/>
      <c r="N36" s="199"/>
      <c r="O36" s="199"/>
      <c r="P36" s="199"/>
      <c r="Q36" s="199"/>
      <c r="R36" s="199"/>
      <c r="S36" s="199"/>
      <c r="T36" s="199"/>
      <c r="U36" s="140" t="s">
        <v>6</v>
      </c>
      <c r="V36" s="140"/>
      <c r="W36" s="140" t="s">
        <v>886</v>
      </c>
    </row>
    <row r="37" spans="1:24" s="360" customFormat="1" ht="38.25" x14ac:dyDescent="0.25">
      <c r="A37" s="141" t="s">
        <v>526</v>
      </c>
      <c r="B37" s="171" t="s">
        <v>1003</v>
      </c>
      <c r="C37" s="141"/>
      <c r="D37" s="364"/>
      <c r="E37" s="364"/>
      <c r="F37" s="364"/>
      <c r="G37" s="199"/>
      <c r="H37" s="199"/>
      <c r="I37" s="200"/>
      <c r="J37" s="201"/>
      <c r="K37" s="201"/>
      <c r="L37" s="201"/>
      <c r="M37" s="201"/>
      <c r="N37" s="201"/>
      <c r="O37" s="201"/>
      <c r="P37" s="201"/>
      <c r="Q37" s="201"/>
      <c r="R37" s="201"/>
      <c r="S37" s="201"/>
      <c r="T37" s="201"/>
      <c r="U37" s="201"/>
      <c r="V37" s="201"/>
      <c r="W37" s="140"/>
    </row>
    <row r="38" spans="1:24" ht="25.5" x14ac:dyDescent="0.25">
      <c r="A38" s="363">
        <f>IF(C38="","",SUBTOTAL(3,$C$10:C38))</f>
        <v>25</v>
      </c>
      <c r="B38" s="176" t="s">
        <v>1002</v>
      </c>
      <c r="C38" s="140" t="s">
        <v>18</v>
      </c>
      <c r="D38" s="289">
        <v>0.3</v>
      </c>
      <c r="E38" s="364"/>
      <c r="F38" s="289">
        <v>0.3</v>
      </c>
      <c r="G38" s="199">
        <v>0.3</v>
      </c>
      <c r="H38" s="199"/>
      <c r="I38" s="199"/>
      <c r="J38" s="199"/>
      <c r="K38" s="199"/>
      <c r="L38" s="199"/>
      <c r="M38" s="199"/>
      <c r="N38" s="199"/>
      <c r="O38" s="199"/>
      <c r="P38" s="199"/>
      <c r="Q38" s="199"/>
      <c r="R38" s="199"/>
      <c r="S38" s="199"/>
      <c r="T38" s="199"/>
      <c r="U38" s="140" t="s">
        <v>11</v>
      </c>
      <c r="V38" s="140" t="s">
        <v>997</v>
      </c>
      <c r="W38" s="140"/>
    </row>
    <row r="39" spans="1:24" ht="38.25" x14ac:dyDescent="0.25">
      <c r="A39" s="363">
        <f>IF(C39="","",SUBTOTAL(3,$C$10:C39))</f>
        <v>26</v>
      </c>
      <c r="B39" s="291" t="s">
        <v>999</v>
      </c>
      <c r="C39" s="140" t="s">
        <v>22</v>
      </c>
      <c r="D39" s="373">
        <f>E39+F39</f>
        <v>0.2</v>
      </c>
      <c r="E39" s="373"/>
      <c r="F39" s="373">
        <f>SUM(G39:T39)</f>
        <v>0.2</v>
      </c>
      <c r="G39" s="176">
        <v>0.2</v>
      </c>
      <c r="H39" s="176"/>
      <c r="I39" s="176"/>
      <c r="J39" s="176"/>
      <c r="K39" s="176"/>
      <c r="L39" s="176"/>
      <c r="M39" s="176"/>
      <c r="N39" s="176"/>
      <c r="O39" s="176"/>
      <c r="P39" s="176"/>
      <c r="Q39" s="176"/>
      <c r="R39" s="176"/>
      <c r="S39" s="176"/>
      <c r="T39" s="176"/>
      <c r="U39" s="140" t="s">
        <v>9</v>
      </c>
      <c r="V39" s="140"/>
      <c r="W39" s="140"/>
    </row>
    <row r="40" spans="1:24" ht="12.75" x14ac:dyDescent="0.25">
      <c r="A40" s="363">
        <f>IF(C40="","",SUBTOTAL(3,$C$10:C40))</f>
        <v>27</v>
      </c>
      <c r="B40" s="176" t="s">
        <v>891</v>
      </c>
      <c r="C40" s="140" t="s">
        <v>18</v>
      </c>
      <c r="D40" s="373">
        <f>E40+F40</f>
        <v>2.59</v>
      </c>
      <c r="E40" s="373"/>
      <c r="F40" s="373">
        <f>SUM(G40:T40)</f>
        <v>2.59</v>
      </c>
      <c r="G40" s="176"/>
      <c r="H40" s="176">
        <v>1.0900000000000001</v>
      </c>
      <c r="I40" s="176"/>
      <c r="J40" s="176"/>
      <c r="K40" s="176"/>
      <c r="L40" s="176"/>
      <c r="M40" s="176">
        <v>1.5</v>
      </c>
      <c r="N40" s="176"/>
      <c r="O40" s="176"/>
      <c r="P40" s="176"/>
      <c r="Q40" s="176"/>
      <c r="R40" s="176"/>
      <c r="S40" s="176"/>
      <c r="T40" s="176"/>
      <c r="U40" s="140" t="s">
        <v>9</v>
      </c>
      <c r="V40" s="140"/>
      <c r="W40" s="140"/>
    </row>
    <row r="41" spans="1:24" s="360" customFormat="1" ht="38.25" x14ac:dyDescent="0.25">
      <c r="A41" s="363">
        <f>IF(C41="","",SUBTOTAL(3,$C$10:C41))</f>
        <v>28</v>
      </c>
      <c r="B41" s="371" t="s">
        <v>1020</v>
      </c>
      <c r="C41" s="318" t="s">
        <v>14</v>
      </c>
      <c r="D41" s="364">
        <v>4.0599999999999996</v>
      </c>
      <c r="E41" s="364"/>
      <c r="F41" s="324">
        <v>4.0599999999999996</v>
      </c>
      <c r="G41" s="329">
        <v>4.0599999999999996</v>
      </c>
      <c r="H41" s="329"/>
      <c r="I41" s="329"/>
      <c r="J41" s="329"/>
      <c r="K41" s="329"/>
      <c r="L41" s="329"/>
      <c r="M41" s="329"/>
      <c r="N41" s="329"/>
      <c r="O41" s="329"/>
      <c r="P41" s="329"/>
      <c r="Q41" s="329"/>
      <c r="R41" s="329"/>
      <c r="S41" s="329"/>
      <c r="T41" s="329"/>
      <c r="U41" s="327" t="s">
        <v>10</v>
      </c>
      <c r="V41" s="176" t="s">
        <v>1019</v>
      </c>
      <c r="W41" s="140" t="s">
        <v>1024</v>
      </c>
      <c r="X41" s="305" t="s">
        <v>1067</v>
      </c>
    </row>
    <row r="42" spans="1:24" s="434" customFormat="1" ht="38.25" x14ac:dyDescent="0.25">
      <c r="A42" s="363">
        <f>IF(C42="","",SUBTOTAL(3,$C$10:C42))</f>
        <v>29</v>
      </c>
      <c r="B42" s="318" t="s">
        <v>1023</v>
      </c>
      <c r="C42" s="318" t="s">
        <v>18</v>
      </c>
      <c r="D42" s="320">
        <f>E42+F42</f>
        <v>2.1800000000000002</v>
      </c>
      <c r="E42" s="320">
        <v>2.1800000000000002</v>
      </c>
      <c r="F42" s="320">
        <f>SUM(G42:T42)</f>
        <v>0</v>
      </c>
      <c r="G42" s="318"/>
      <c r="H42" s="318"/>
      <c r="I42" s="318"/>
      <c r="J42" s="318"/>
      <c r="K42" s="318"/>
      <c r="L42" s="318"/>
      <c r="M42" s="318"/>
      <c r="N42" s="318"/>
      <c r="O42" s="318"/>
      <c r="P42" s="318"/>
      <c r="Q42" s="318"/>
      <c r="R42" s="318"/>
      <c r="S42" s="318"/>
      <c r="T42" s="318"/>
      <c r="U42" s="318" t="s">
        <v>10</v>
      </c>
      <c r="V42" s="318" t="s">
        <v>1022</v>
      </c>
      <c r="W42" s="318" t="s">
        <v>1024</v>
      </c>
      <c r="X42" s="305" t="s">
        <v>1067</v>
      </c>
    </row>
    <row r="43" spans="1:24" s="360" customFormat="1" ht="12.75" x14ac:dyDescent="0.25">
      <c r="A43" s="141" t="s">
        <v>531</v>
      </c>
      <c r="B43" s="171" t="s">
        <v>995</v>
      </c>
      <c r="C43" s="141"/>
      <c r="D43" s="364"/>
      <c r="E43" s="364"/>
      <c r="F43" s="364"/>
      <c r="G43" s="199"/>
      <c r="H43" s="199"/>
      <c r="I43" s="200"/>
      <c r="J43" s="201"/>
      <c r="K43" s="201"/>
      <c r="L43" s="201"/>
      <c r="M43" s="201"/>
      <c r="N43" s="201"/>
      <c r="O43" s="201"/>
      <c r="P43" s="201"/>
      <c r="Q43" s="201"/>
      <c r="R43" s="201"/>
      <c r="S43" s="201"/>
      <c r="T43" s="201"/>
      <c r="U43" s="201"/>
      <c r="V43" s="201"/>
      <c r="W43" s="140"/>
    </row>
    <row r="44" spans="1:24" ht="25.5" x14ac:dyDescent="0.25">
      <c r="A44" s="363">
        <f>IF(C44="","",SUBTOTAL(3,$C$10:C44))</f>
        <v>30</v>
      </c>
      <c r="B44" s="176" t="s">
        <v>996</v>
      </c>
      <c r="C44" s="140" t="s">
        <v>24</v>
      </c>
      <c r="D44" s="289">
        <f>E44+F44</f>
        <v>1.5</v>
      </c>
      <c r="E44" s="364"/>
      <c r="F44" s="289">
        <f>SUM(G44:T44)</f>
        <v>1.5</v>
      </c>
      <c r="G44" s="199">
        <v>1.25</v>
      </c>
      <c r="H44" s="199"/>
      <c r="I44" s="199"/>
      <c r="J44" s="199"/>
      <c r="K44" s="199"/>
      <c r="L44" s="199"/>
      <c r="M44" s="199">
        <v>0.25</v>
      </c>
      <c r="N44" s="199"/>
      <c r="O44" s="199"/>
      <c r="P44" s="199"/>
      <c r="Q44" s="199"/>
      <c r="R44" s="199"/>
      <c r="S44" s="199"/>
      <c r="T44" s="199"/>
      <c r="U44" s="140" t="s">
        <v>11</v>
      </c>
      <c r="V44" s="140" t="s">
        <v>997</v>
      </c>
      <c r="W44" s="140"/>
    </row>
    <row r="45" spans="1:24" ht="12.75" x14ac:dyDescent="0.25">
      <c r="A45" s="363">
        <f>IF(C45="","",SUBTOTAL(3,$C$10:C45))</f>
        <v>31</v>
      </c>
      <c r="B45" s="176" t="s">
        <v>890</v>
      </c>
      <c r="C45" s="140" t="s">
        <v>16</v>
      </c>
      <c r="D45" s="289">
        <f>E45+F45</f>
        <v>0.10920000000000001</v>
      </c>
      <c r="E45" s="289"/>
      <c r="F45" s="289">
        <f>SUM(G45:T45)</f>
        <v>0.10920000000000001</v>
      </c>
      <c r="G45" s="176"/>
      <c r="H45" s="176"/>
      <c r="I45" s="176"/>
      <c r="J45" s="176"/>
      <c r="K45" s="176"/>
      <c r="L45" s="176"/>
      <c r="M45" s="176">
        <f>1092/10000</f>
        <v>0.10920000000000001</v>
      </c>
      <c r="N45" s="176"/>
      <c r="O45" s="176"/>
      <c r="P45" s="176"/>
      <c r="Q45" s="176"/>
      <c r="R45" s="176"/>
      <c r="S45" s="176"/>
      <c r="T45" s="176"/>
      <c r="U45" s="140" t="s">
        <v>7</v>
      </c>
      <c r="V45" s="140"/>
      <c r="W45" s="140"/>
    </row>
    <row r="46" spans="1:24" ht="25.5" x14ac:dyDescent="0.25">
      <c r="A46" s="363">
        <f>IF(C46="","",SUBTOTAL(3,$C$10:C46))</f>
        <v>32</v>
      </c>
      <c r="B46" s="176" t="s">
        <v>889</v>
      </c>
      <c r="C46" s="140" t="s">
        <v>20</v>
      </c>
      <c r="D46" s="373">
        <f>E46+F46</f>
        <v>0.03</v>
      </c>
      <c r="E46" s="373"/>
      <c r="F46" s="373">
        <f>SUM(G46:T46)</f>
        <v>0.03</v>
      </c>
      <c r="G46" s="176"/>
      <c r="H46" s="176"/>
      <c r="I46" s="176"/>
      <c r="J46" s="176"/>
      <c r="K46" s="176"/>
      <c r="L46" s="176"/>
      <c r="M46" s="176">
        <f>300/10000</f>
        <v>0.03</v>
      </c>
      <c r="N46" s="176"/>
      <c r="O46" s="176"/>
      <c r="P46" s="176"/>
      <c r="Q46" s="176"/>
      <c r="R46" s="176"/>
      <c r="S46" s="176"/>
      <c r="T46" s="176"/>
      <c r="U46" s="140" t="s">
        <v>9</v>
      </c>
      <c r="V46" s="140" t="s">
        <v>998</v>
      </c>
      <c r="W46" s="140"/>
    </row>
    <row r="47" spans="1:24" s="360" customFormat="1" ht="25.5" x14ac:dyDescent="0.25">
      <c r="A47" s="141" t="s">
        <v>137</v>
      </c>
      <c r="B47" s="171" t="s">
        <v>813</v>
      </c>
      <c r="C47" s="141"/>
      <c r="D47" s="364"/>
      <c r="E47" s="364"/>
      <c r="F47" s="364"/>
      <c r="G47" s="199"/>
      <c r="H47" s="199"/>
      <c r="I47" s="200"/>
      <c r="J47" s="201"/>
      <c r="K47" s="201"/>
      <c r="L47" s="201"/>
      <c r="M47" s="201"/>
      <c r="N47" s="201"/>
      <c r="O47" s="201"/>
      <c r="P47" s="201"/>
      <c r="Q47" s="201"/>
      <c r="R47" s="201"/>
      <c r="S47" s="201"/>
      <c r="T47" s="201"/>
      <c r="U47" s="201"/>
      <c r="V47" s="201"/>
      <c r="W47" s="140"/>
    </row>
    <row r="48" spans="1:24" s="360" customFormat="1" ht="25.5" x14ac:dyDescent="0.25">
      <c r="A48" s="141" t="s">
        <v>484</v>
      </c>
      <c r="B48" s="171" t="s">
        <v>1077</v>
      </c>
      <c r="C48" s="141"/>
      <c r="D48" s="364"/>
      <c r="E48" s="364"/>
      <c r="F48" s="364"/>
      <c r="G48" s="199"/>
      <c r="H48" s="199"/>
      <c r="I48" s="200"/>
      <c r="J48" s="201"/>
      <c r="K48" s="201"/>
      <c r="L48" s="201"/>
      <c r="M48" s="201"/>
      <c r="N48" s="201"/>
      <c r="O48" s="201"/>
      <c r="P48" s="201"/>
      <c r="Q48" s="201"/>
      <c r="R48" s="201"/>
      <c r="S48" s="201"/>
      <c r="T48" s="201"/>
      <c r="U48" s="201"/>
      <c r="V48" s="201"/>
      <c r="W48" s="140"/>
    </row>
    <row r="49" spans="1:23" s="360" customFormat="1" ht="25.5" x14ac:dyDescent="0.25">
      <c r="A49" s="363">
        <f>IF(C49="","",SUBTOTAL(3,$C$10:C50))-1</f>
        <v>33</v>
      </c>
      <c r="B49" s="375" t="s">
        <v>1075</v>
      </c>
      <c r="C49" s="318" t="s">
        <v>15</v>
      </c>
      <c r="D49" s="289">
        <f>E49+F49</f>
        <v>0.1</v>
      </c>
      <c r="E49" s="332"/>
      <c r="F49" s="332">
        <f>SUM(G49:T49)</f>
        <v>0.1</v>
      </c>
      <c r="G49" s="333">
        <v>0.1</v>
      </c>
      <c r="H49" s="333"/>
      <c r="I49" s="333"/>
      <c r="J49" s="333"/>
      <c r="K49" s="333"/>
      <c r="L49" s="333"/>
      <c r="M49" s="333"/>
      <c r="N49" s="333"/>
      <c r="O49" s="333"/>
      <c r="P49" s="321"/>
      <c r="Q49" s="321"/>
      <c r="R49" s="321"/>
      <c r="S49" s="321"/>
      <c r="T49" s="321"/>
      <c r="U49" s="318" t="s">
        <v>11</v>
      </c>
      <c r="V49" s="318" t="s">
        <v>1006</v>
      </c>
      <c r="W49" s="140"/>
    </row>
    <row r="50" spans="1:23" s="360" customFormat="1" ht="38.25" x14ac:dyDescent="0.25">
      <c r="A50" s="363">
        <f>IF(C50="","",SUBTOTAL(3,$C$10:C50))</f>
        <v>34</v>
      </c>
      <c r="B50" s="176" t="s">
        <v>1073</v>
      </c>
      <c r="C50" s="318" t="s">
        <v>14</v>
      </c>
      <c r="D50" s="364">
        <v>0.96</v>
      </c>
      <c r="E50" s="364"/>
      <c r="F50" s="320">
        <f>SUM(G50:T50)</f>
        <v>0.96</v>
      </c>
      <c r="G50" s="199">
        <v>0.96</v>
      </c>
      <c r="H50" s="199"/>
      <c r="I50" s="199"/>
      <c r="J50" s="199"/>
      <c r="K50" s="199"/>
      <c r="L50" s="199"/>
      <c r="M50" s="199"/>
      <c r="N50" s="199"/>
      <c r="O50" s="199"/>
      <c r="P50" s="199"/>
      <c r="Q50" s="199"/>
      <c r="R50" s="199"/>
      <c r="S50" s="199"/>
      <c r="T50" s="199"/>
      <c r="U50" s="140" t="s">
        <v>6</v>
      </c>
      <c r="V50" s="140" t="s">
        <v>1059</v>
      </c>
      <c r="W50" s="140" t="s">
        <v>1074</v>
      </c>
    </row>
    <row r="51" spans="1:23" s="360" customFormat="1" ht="38.25" x14ac:dyDescent="0.25">
      <c r="A51" s="141" t="s">
        <v>493</v>
      </c>
      <c r="B51" s="171" t="s">
        <v>1076</v>
      </c>
      <c r="C51" s="141"/>
      <c r="D51" s="364"/>
      <c r="E51" s="364"/>
      <c r="F51" s="364"/>
      <c r="G51" s="199"/>
      <c r="H51" s="199"/>
      <c r="I51" s="200"/>
      <c r="J51" s="201"/>
      <c r="K51" s="201"/>
      <c r="L51" s="201"/>
      <c r="M51" s="201"/>
      <c r="N51" s="201"/>
      <c r="O51" s="201"/>
      <c r="P51" s="201"/>
      <c r="Q51" s="201"/>
      <c r="R51" s="201"/>
      <c r="S51" s="201"/>
      <c r="T51" s="201"/>
      <c r="U51" s="201"/>
      <c r="V51" s="201"/>
      <c r="W51" s="140"/>
    </row>
    <row r="52" spans="1:23" s="360" customFormat="1" ht="63.75" x14ac:dyDescent="0.25">
      <c r="A52" s="363">
        <f>IF(C52="","",SUBTOTAL(3,$C$10:C52))</f>
        <v>35</v>
      </c>
      <c r="B52" s="370" t="s">
        <v>805</v>
      </c>
      <c r="C52" s="318" t="s">
        <v>15</v>
      </c>
      <c r="D52" s="364">
        <v>9.9111999999999991</v>
      </c>
      <c r="E52" s="364"/>
      <c r="F52" s="320">
        <f>SUM(G52:T52)</f>
        <v>9.9112000000000009</v>
      </c>
      <c r="G52" s="368">
        <v>2.94</v>
      </c>
      <c r="H52" s="368"/>
      <c r="I52" s="368">
        <v>6.47</v>
      </c>
      <c r="J52" s="368"/>
      <c r="K52" s="368"/>
      <c r="L52" s="368"/>
      <c r="M52" s="368">
        <v>1.12E-2</v>
      </c>
      <c r="N52" s="368"/>
      <c r="O52" s="368"/>
      <c r="P52" s="368"/>
      <c r="Q52" s="368"/>
      <c r="R52" s="368"/>
      <c r="S52" s="368"/>
      <c r="T52" s="368">
        <v>0.49</v>
      </c>
      <c r="U52" s="318" t="s">
        <v>9</v>
      </c>
      <c r="V52" s="318" t="s">
        <v>915</v>
      </c>
      <c r="W52" s="140"/>
    </row>
    <row r="53" spans="1:23" s="360" customFormat="1" ht="38.25" x14ac:dyDescent="0.25">
      <c r="A53" s="141" t="s">
        <v>501</v>
      </c>
      <c r="B53" s="171" t="s">
        <v>808</v>
      </c>
      <c r="C53" s="141"/>
      <c r="D53" s="364"/>
      <c r="E53" s="364"/>
      <c r="F53" s="364"/>
      <c r="G53" s="199"/>
      <c r="H53" s="199"/>
      <c r="I53" s="200"/>
      <c r="J53" s="201"/>
      <c r="K53" s="201"/>
      <c r="L53" s="201"/>
      <c r="M53" s="201"/>
      <c r="N53" s="201"/>
      <c r="O53" s="201"/>
      <c r="P53" s="201"/>
      <c r="Q53" s="201"/>
      <c r="R53" s="201"/>
      <c r="S53" s="201"/>
      <c r="T53" s="201"/>
      <c r="U53" s="201"/>
      <c r="V53" s="201"/>
      <c r="W53" s="140"/>
    </row>
    <row r="54" spans="1:23" s="360" customFormat="1" ht="51" x14ac:dyDescent="0.25">
      <c r="A54" s="363">
        <f>IF(C54="","",SUBTOTAL(3,$C$10:C54))</f>
        <v>36</v>
      </c>
      <c r="B54" s="370" t="s">
        <v>806</v>
      </c>
      <c r="C54" s="318" t="s">
        <v>14</v>
      </c>
      <c r="D54" s="364">
        <v>0.93</v>
      </c>
      <c r="E54" s="364"/>
      <c r="F54" s="320">
        <f>SUM(G54:T54)</f>
        <v>0.93</v>
      </c>
      <c r="G54" s="368">
        <v>0.93</v>
      </c>
      <c r="H54" s="368"/>
      <c r="I54" s="368"/>
      <c r="J54" s="368"/>
      <c r="K54" s="368"/>
      <c r="L54" s="368"/>
      <c r="M54" s="368"/>
      <c r="N54" s="368"/>
      <c r="O54" s="368"/>
      <c r="P54" s="368"/>
      <c r="Q54" s="368"/>
      <c r="R54" s="368"/>
      <c r="S54" s="368"/>
      <c r="T54" s="368"/>
      <c r="U54" s="318" t="s">
        <v>637</v>
      </c>
      <c r="V54" s="318" t="s">
        <v>916</v>
      </c>
      <c r="W54" s="140"/>
    </row>
    <row r="55" spans="1:23" ht="25.5" x14ac:dyDescent="0.25">
      <c r="A55" s="141" t="s">
        <v>153</v>
      </c>
      <c r="B55" s="171" t="s">
        <v>994</v>
      </c>
      <c r="C55" s="141"/>
      <c r="D55" s="376"/>
      <c r="E55" s="376"/>
      <c r="F55" s="376"/>
      <c r="G55" s="376"/>
      <c r="H55" s="376"/>
      <c r="I55" s="376"/>
      <c r="J55" s="376"/>
      <c r="K55" s="376"/>
      <c r="L55" s="376"/>
      <c r="M55" s="376"/>
      <c r="N55" s="376"/>
      <c r="O55" s="376"/>
      <c r="P55" s="376"/>
      <c r="Q55" s="376"/>
      <c r="R55" s="376"/>
      <c r="S55" s="376"/>
      <c r="T55" s="376"/>
      <c r="U55" s="205"/>
      <c r="V55" s="205"/>
      <c r="W55" s="140"/>
    </row>
    <row r="56" spans="1:23" ht="12.75" x14ac:dyDescent="0.25">
      <c r="A56" s="363">
        <f>IF(C56="","",SUBTOTAL(3,$C$10:C56))</f>
        <v>37</v>
      </c>
      <c r="B56" s="375" t="s">
        <v>1051</v>
      </c>
      <c r="C56" s="318" t="s">
        <v>27</v>
      </c>
      <c r="D56" s="364">
        <f>E56+F56</f>
        <v>0.1</v>
      </c>
      <c r="E56" s="319"/>
      <c r="F56" s="351">
        <f>SUM(G56:T56)</f>
        <v>0.1</v>
      </c>
      <c r="G56" s="318"/>
      <c r="H56" s="318"/>
      <c r="I56" s="318"/>
      <c r="J56" s="318"/>
      <c r="K56" s="318">
        <v>0.1</v>
      </c>
      <c r="L56" s="318"/>
      <c r="M56" s="318"/>
      <c r="N56" s="318"/>
      <c r="O56" s="318"/>
      <c r="P56" s="318"/>
      <c r="Q56" s="318"/>
      <c r="R56" s="318"/>
      <c r="S56" s="318"/>
      <c r="T56" s="318"/>
      <c r="U56" s="318" t="s">
        <v>6</v>
      </c>
      <c r="V56" s="140" t="s">
        <v>850</v>
      </c>
      <c r="W56" s="140" t="s">
        <v>1058</v>
      </c>
    </row>
    <row r="57" spans="1:23" ht="25.5" x14ac:dyDescent="0.25">
      <c r="A57" s="363">
        <f>IF(C57="","",SUBTOTAL(3,$C$10:C57))</f>
        <v>38</v>
      </c>
      <c r="B57" s="291" t="s">
        <v>575</v>
      </c>
      <c r="C57" s="318" t="s">
        <v>27</v>
      </c>
      <c r="D57" s="364">
        <f>E57+F57</f>
        <v>0.69000000000000006</v>
      </c>
      <c r="E57" s="364"/>
      <c r="F57" s="364">
        <f>SUM(G57:T57)</f>
        <v>0.69000000000000006</v>
      </c>
      <c r="G57" s="140">
        <v>0.28000000000000003</v>
      </c>
      <c r="H57" s="291">
        <v>0.31</v>
      </c>
      <c r="I57" s="140">
        <v>0.1</v>
      </c>
      <c r="J57" s="291"/>
      <c r="K57" s="291"/>
      <c r="L57" s="291"/>
      <c r="M57" s="291"/>
      <c r="N57" s="291"/>
      <c r="O57" s="291"/>
      <c r="P57" s="291"/>
      <c r="Q57" s="291"/>
      <c r="R57" s="291"/>
      <c r="S57" s="291"/>
      <c r="T57" s="291"/>
      <c r="U57" s="140" t="s">
        <v>637</v>
      </c>
      <c r="V57" s="176" t="s">
        <v>987</v>
      </c>
      <c r="W57" s="140"/>
    </row>
    <row r="58" spans="1:23" ht="25.5" x14ac:dyDescent="0.25">
      <c r="A58" s="363">
        <f>IF(C58="","",SUBTOTAL(3,$C$10:C58))</f>
        <v>39</v>
      </c>
      <c r="B58" s="370" t="s">
        <v>26</v>
      </c>
      <c r="C58" s="318" t="s">
        <v>27</v>
      </c>
      <c r="D58" s="364">
        <f>E58+F58</f>
        <v>0.9</v>
      </c>
      <c r="E58" s="364"/>
      <c r="F58" s="320">
        <f>SUM(G58:T58)</f>
        <v>0.9</v>
      </c>
      <c r="G58" s="368">
        <v>0.6</v>
      </c>
      <c r="H58" s="368">
        <v>0.2</v>
      </c>
      <c r="I58" s="368">
        <v>0.1</v>
      </c>
      <c r="J58" s="368"/>
      <c r="K58" s="368"/>
      <c r="L58" s="368"/>
      <c r="M58" s="368"/>
      <c r="N58" s="368"/>
      <c r="O58" s="368"/>
      <c r="P58" s="368"/>
      <c r="Q58" s="368"/>
      <c r="R58" s="368"/>
      <c r="S58" s="368"/>
      <c r="T58" s="368"/>
      <c r="U58" s="318" t="s">
        <v>637</v>
      </c>
      <c r="V58" s="318" t="s">
        <v>987</v>
      </c>
      <c r="W58" s="140"/>
    </row>
    <row r="59" spans="1:23" ht="12.75" x14ac:dyDescent="0.25">
      <c r="A59" s="363">
        <f>IF(C59="","",SUBTOTAL(3,$C$10:C59))</f>
        <v>40</v>
      </c>
      <c r="B59" s="375" t="s">
        <v>1051</v>
      </c>
      <c r="C59" s="318" t="s">
        <v>27</v>
      </c>
      <c r="D59" s="364">
        <v>0.02</v>
      </c>
      <c r="E59" s="319"/>
      <c r="F59" s="320">
        <v>0.02</v>
      </c>
      <c r="G59" s="321"/>
      <c r="H59" s="321">
        <v>0.02</v>
      </c>
      <c r="I59" s="330"/>
      <c r="J59" s="330"/>
      <c r="K59" s="330"/>
      <c r="L59" s="330"/>
      <c r="M59" s="330"/>
      <c r="N59" s="330"/>
      <c r="O59" s="330"/>
      <c r="P59" s="321"/>
      <c r="Q59" s="321"/>
      <c r="R59" s="321"/>
      <c r="S59" s="321"/>
      <c r="T59" s="321"/>
      <c r="U59" s="318" t="s">
        <v>637</v>
      </c>
      <c r="V59" s="318" t="s">
        <v>256</v>
      </c>
      <c r="W59" s="140" t="s">
        <v>1056</v>
      </c>
    </row>
    <row r="60" spans="1:23" ht="12.75" x14ac:dyDescent="0.25">
      <c r="A60" s="363">
        <f>IF(C60="","",SUBTOTAL(3,$C$10:C60))</f>
        <v>41</v>
      </c>
      <c r="B60" s="375" t="s">
        <v>1007</v>
      </c>
      <c r="C60" s="318" t="s">
        <v>27</v>
      </c>
      <c r="D60" s="364">
        <v>0.02</v>
      </c>
      <c r="E60" s="319"/>
      <c r="F60" s="320">
        <f t="shared" ref="F60:F66" si="0">SUM(G60:T60)</f>
        <v>0.02</v>
      </c>
      <c r="G60" s="321">
        <v>0.02</v>
      </c>
      <c r="H60" s="321"/>
      <c r="I60" s="321"/>
      <c r="J60" s="321"/>
      <c r="K60" s="321"/>
      <c r="L60" s="321"/>
      <c r="M60" s="321"/>
      <c r="N60" s="321"/>
      <c r="O60" s="321"/>
      <c r="P60" s="321"/>
      <c r="Q60" s="321"/>
      <c r="R60" s="321"/>
      <c r="S60" s="321"/>
      <c r="T60" s="321"/>
      <c r="U60" s="318" t="s">
        <v>637</v>
      </c>
      <c r="V60" s="318" t="s">
        <v>253</v>
      </c>
      <c r="W60" s="140" t="s">
        <v>1055</v>
      </c>
    </row>
    <row r="61" spans="1:23" ht="12.75" x14ac:dyDescent="0.25">
      <c r="A61" s="363">
        <f>IF(C61="","",SUBTOTAL(3,$C$10:C61))</f>
        <v>42</v>
      </c>
      <c r="B61" s="375" t="s">
        <v>862</v>
      </c>
      <c r="C61" s="318" t="s">
        <v>27</v>
      </c>
      <c r="D61" s="364">
        <v>8.8400000000000006E-3</v>
      </c>
      <c r="E61" s="319"/>
      <c r="F61" s="320">
        <f t="shared" si="0"/>
        <v>0.01</v>
      </c>
      <c r="G61" s="321"/>
      <c r="H61" s="321">
        <v>0.01</v>
      </c>
      <c r="I61" s="321"/>
      <c r="J61" s="321"/>
      <c r="K61" s="321"/>
      <c r="L61" s="321"/>
      <c r="M61" s="321"/>
      <c r="N61" s="321"/>
      <c r="O61" s="321"/>
      <c r="P61" s="321"/>
      <c r="Q61" s="321"/>
      <c r="R61" s="321"/>
      <c r="S61" s="321"/>
      <c r="T61" s="321"/>
      <c r="U61" s="318" t="s">
        <v>637</v>
      </c>
      <c r="V61" s="318" t="s">
        <v>265</v>
      </c>
      <c r="W61" s="140"/>
    </row>
    <row r="62" spans="1:23" ht="12.75" x14ac:dyDescent="0.25">
      <c r="A62" s="363">
        <f>IF(C62="","",SUBTOTAL(3,$C$10:C62))</f>
        <v>43</v>
      </c>
      <c r="B62" s="375" t="s">
        <v>1051</v>
      </c>
      <c r="C62" s="318" t="s">
        <v>27</v>
      </c>
      <c r="D62" s="364">
        <v>0.02</v>
      </c>
      <c r="E62" s="319"/>
      <c r="F62" s="320">
        <f t="shared" si="0"/>
        <v>0.02</v>
      </c>
      <c r="G62" s="321"/>
      <c r="H62" s="321">
        <v>0.02</v>
      </c>
      <c r="I62" s="321"/>
      <c r="J62" s="321"/>
      <c r="K62" s="321"/>
      <c r="L62" s="321"/>
      <c r="M62" s="321"/>
      <c r="N62" s="321"/>
      <c r="O62" s="321"/>
      <c r="P62" s="321"/>
      <c r="Q62" s="321"/>
      <c r="R62" s="321"/>
      <c r="S62" s="321"/>
      <c r="T62" s="321"/>
      <c r="U62" s="318" t="s">
        <v>637</v>
      </c>
      <c r="V62" s="318" t="s">
        <v>258</v>
      </c>
      <c r="W62" s="140" t="s">
        <v>1057</v>
      </c>
    </row>
    <row r="63" spans="1:23" ht="12.75" x14ac:dyDescent="0.25">
      <c r="A63" s="363">
        <f>IF(C63="","",SUBTOTAL(3,$C$10:C63))</f>
        <v>44</v>
      </c>
      <c r="B63" s="375" t="s">
        <v>862</v>
      </c>
      <c r="C63" s="318" t="s">
        <v>27</v>
      </c>
      <c r="D63" s="364">
        <v>0.03</v>
      </c>
      <c r="E63" s="319"/>
      <c r="F63" s="320">
        <f t="shared" si="0"/>
        <v>0.03</v>
      </c>
      <c r="G63" s="321">
        <v>0.03</v>
      </c>
      <c r="H63" s="321"/>
      <c r="I63" s="330"/>
      <c r="J63" s="330"/>
      <c r="K63" s="330"/>
      <c r="L63" s="330"/>
      <c r="M63" s="330"/>
      <c r="N63" s="330"/>
      <c r="O63" s="330"/>
      <c r="P63" s="321"/>
      <c r="Q63" s="321"/>
      <c r="R63" s="321"/>
      <c r="S63" s="321"/>
      <c r="T63" s="321"/>
      <c r="U63" s="318" t="s">
        <v>637</v>
      </c>
      <c r="V63" s="318" t="s">
        <v>1004</v>
      </c>
      <c r="W63" s="140"/>
    </row>
    <row r="64" spans="1:23" ht="12.75" x14ac:dyDescent="0.25">
      <c r="A64" s="363">
        <f>IF(C64="","",SUBTOTAL(3,$C$10:C64))</f>
        <v>45</v>
      </c>
      <c r="B64" s="375" t="s">
        <v>862</v>
      </c>
      <c r="C64" s="318" t="s">
        <v>27</v>
      </c>
      <c r="D64" s="364">
        <v>0.02</v>
      </c>
      <c r="E64" s="319"/>
      <c r="F64" s="320">
        <f t="shared" si="0"/>
        <v>0.02</v>
      </c>
      <c r="G64" s="321"/>
      <c r="H64" s="321">
        <v>0.02</v>
      </c>
      <c r="I64" s="330"/>
      <c r="J64" s="330"/>
      <c r="K64" s="330"/>
      <c r="L64" s="330"/>
      <c r="M64" s="330"/>
      <c r="N64" s="330"/>
      <c r="O64" s="330"/>
      <c r="P64" s="321"/>
      <c r="Q64" s="321"/>
      <c r="R64" s="321"/>
      <c r="S64" s="321"/>
      <c r="T64" s="321"/>
      <c r="U64" s="318" t="s">
        <v>637</v>
      </c>
      <c r="V64" s="318" t="s">
        <v>1005</v>
      </c>
      <c r="W64" s="140"/>
    </row>
    <row r="65" spans="1:23" ht="12.75" x14ac:dyDescent="0.25">
      <c r="A65" s="363">
        <f>IF(C65="","",SUBTOTAL(3,$C$10:C65))</f>
        <v>46</v>
      </c>
      <c r="B65" s="375" t="s">
        <v>574</v>
      </c>
      <c r="C65" s="318" t="s">
        <v>27</v>
      </c>
      <c r="D65" s="364">
        <v>0.02</v>
      </c>
      <c r="E65" s="319"/>
      <c r="F65" s="320">
        <f t="shared" si="0"/>
        <v>0.03</v>
      </c>
      <c r="G65" s="321">
        <v>0.03</v>
      </c>
      <c r="H65" s="321"/>
      <c r="I65" s="330"/>
      <c r="J65" s="330"/>
      <c r="K65" s="330"/>
      <c r="L65" s="330"/>
      <c r="M65" s="330"/>
      <c r="N65" s="330"/>
      <c r="O65" s="330"/>
      <c r="P65" s="321"/>
      <c r="Q65" s="321"/>
      <c r="R65" s="321"/>
      <c r="S65" s="321"/>
      <c r="T65" s="321"/>
      <c r="U65" s="318" t="s">
        <v>637</v>
      </c>
      <c r="V65" s="318" t="s">
        <v>1047</v>
      </c>
      <c r="W65" s="140"/>
    </row>
    <row r="66" spans="1:23" ht="12.75" x14ac:dyDescent="0.25">
      <c r="A66" s="363">
        <f>IF(C66="","",SUBTOTAL(3,$C$10:C66))</f>
        <v>47</v>
      </c>
      <c r="B66" s="375" t="s">
        <v>574</v>
      </c>
      <c r="C66" s="318" t="s">
        <v>27</v>
      </c>
      <c r="D66" s="364">
        <v>0.02</v>
      </c>
      <c r="E66" s="319"/>
      <c r="F66" s="320">
        <f t="shared" si="0"/>
        <v>0.02</v>
      </c>
      <c r="G66" s="321">
        <v>0.02</v>
      </c>
      <c r="H66" s="321"/>
      <c r="I66" s="330"/>
      <c r="J66" s="330"/>
      <c r="K66" s="330"/>
      <c r="L66" s="330"/>
      <c r="M66" s="330"/>
      <c r="N66" s="330"/>
      <c r="O66" s="330"/>
      <c r="P66" s="321"/>
      <c r="Q66" s="321"/>
      <c r="R66" s="321"/>
      <c r="S66" s="321"/>
      <c r="T66" s="321"/>
      <c r="U66" s="318" t="s">
        <v>637</v>
      </c>
      <c r="V66" s="318" t="s">
        <v>1048</v>
      </c>
      <c r="W66" s="140"/>
    </row>
    <row r="67" spans="1:23" ht="12.75" x14ac:dyDescent="0.25">
      <c r="A67" s="363">
        <f>IF(C67="","",SUBTOTAL(3,$C$10:C67))</f>
        <v>48</v>
      </c>
      <c r="B67" s="291" t="s">
        <v>574</v>
      </c>
      <c r="C67" s="331" t="s">
        <v>27</v>
      </c>
      <c r="D67" s="289">
        <f>F67</f>
        <v>0.02</v>
      </c>
      <c r="E67" s="289"/>
      <c r="F67" s="289">
        <f>G67</f>
        <v>0.02</v>
      </c>
      <c r="G67" s="377">
        <v>0.02</v>
      </c>
      <c r="H67" s="378" t="s">
        <v>918</v>
      </c>
      <c r="I67" s="378"/>
      <c r="J67" s="378"/>
      <c r="K67" s="378"/>
      <c r="L67" s="378"/>
      <c r="M67" s="379"/>
      <c r="N67" s="379"/>
      <c r="O67" s="379"/>
      <c r="P67" s="379"/>
      <c r="Q67" s="379"/>
      <c r="R67" s="379"/>
      <c r="S67" s="379"/>
      <c r="T67" s="379"/>
      <c r="U67" s="140" t="s">
        <v>400</v>
      </c>
      <c r="V67" s="140" t="s">
        <v>959</v>
      </c>
      <c r="W67" s="176"/>
    </row>
    <row r="68" spans="1:23" ht="12.75" x14ac:dyDescent="0.25">
      <c r="A68" s="363">
        <f>IF(C68="","",SUBTOTAL(3,$C$10:C68))</f>
        <v>49</v>
      </c>
      <c r="B68" s="291" t="s">
        <v>574</v>
      </c>
      <c r="C68" s="331" t="s">
        <v>27</v>
      </c>
      <c r="D68" s="289">
        <f>F68</f>
        <v>1.09E-2</v>
      </c>
      <c r="E68" s="289"/>
      <c r="F68" s="289">
        <f>G68</f>
        <v>1.09E-2</v>
      </c>
      <c r="G68" s="377">
        <v>1.09E-2</v>
      </c>
      <c r="H68" s="378"/>
      <c r="I68" s="378"/>
      <c r="J68" s="378"/>
      <c r="K68" s="378"/>
      <c r="L68" s="378"/>
      <c r="M68" s="379"/>
      <c r="N68" s="379"/>
      <c r="O68" s="379"/>
      <c r="P68" s="379"/>
      <c r="Q68" s="379"/>
      <c r="R68" s="379"/>
      <c r="S68" s="379"/>
      <c r="T68" s="379"/>
      <c r="U68" s="140" t="s">
        <v>400</v>
      </c>
      <c r="V68" s="140" t="s">
        <v>963</v>
      </c>
      <c r="W68" s="176"/>
    </row>
    <row r="69" spans="1:23" ht="12.75" x14ac:dyDescent="0.25">
      <c r="A69" s="363">
        <f>IF(C69="","",SUBTOTAL(3,$C$10:C69))</f>
        <v>50</v>
      </c>
      <c r="B69" s="291" t="s">
        <v>574</v>
      </c>
      <c r="C69" s="331" t="s">
        <v>27</v>
      </c>
      <c r="D69" s="289">
        <f>F69</f>
        <v>0.02</v>
      </c>
      <c r="E69" s="289"/>
      <c r="F69" s="289">
        <f>G69</f>
        <v>0.02</v>
      </c>
      <c r="G69" s="377">
        <v>0.02</v>
      </c>
      <c r="H69" s="378" t="s">
        <v>918</v>
      </c>
      <c r="I69" s="378"/>
      <c r="J69" s="378"/>
      <c r="K69" s="378"/>
      <c r="L69" s="378"/>
      <c r="M69" s="379"/>
      <c r="N69" s="379"/>
      <c r="O69" s="379"/>
      <c r="P69" s="379"/>
      <c r="Q69" s="379"/>
      <c r="R69" s="379"/>
      <c r="S69" s="379"/>
      <c r="T69" s="379"/>
      <c r="U69" s="140" t="s">
        <v>400</v>
      </c>
      <c r="V69" s="140" t="s">
        <v>956</v>
      </c>
      <c r="W69" s="176"/>
    </row>
    <row r="70" spans="1:23" ht="38.25" x14ac:dyDescent="0.25">
      <c r="A70" s="363">
        <f>IF(C70="","",SUBTOTAL(3,$C$10:C70))</f>
        <v>51</v>
      </c>
      <c r="B70" s="291" t="s">
        <v>575</v>
      </c>
      <c r="C70" s="331" t="s">
        <v>27</v>
      </c>
      <c r="D70" s="289">
        <f>E70+F70</f>
        <v>0.6</v>
      </c>
      <c r="E70" s="289"/>
      <c r="F70" s="289">
        <f>SUM(G70:T70)</f>
        <v>0.6</v>
      </c>
      <c r="G70" s="377">
        <v>0.2</v>
      </c>
      <c r="H70" s="378">
        <v>0.3</v>
      </c>
      <c r="I70" s="378">
        <v>0.1</v>
      </c>
      <c r="J70" s="378"/>
      <c r="K70" s="378"/>
      <c r="L70" s="378"/>
      <c r="M70" s="379"/>
      <c r="N70" s="379"/>
      <c r="O70" s="379"/>
      <c r="P70" s="379"/>
      <c r="Q70" s="379"/>
      <c r="R70" s="379"/>
      <c r="S70" s="379"/>
      <c r="T70" s="379"/>
      <c r="U70" s="140" t="s">
        <v>400</v>
      </c>
      <c r="V70" s="140" t="s">
        <v>909</v>
      </c>
      <c r="W70" s="176"/>
    </row>
    <row r="71" spans="1:23" ht="25.5" x14ac:dyDescent="0.25">
      <c r="A71" s="363">
        <f>IF(C71="","",SUBTOTAL(3,$C$10:C71))</f>
        <v>52</v>
      </c>
      <c r="B71" s="291" t="s">
        <v>954</v>
      </c>
      <c r="C71" s="331" t="s">
        <v>27</v>
      </c>
      <c r="D71" s="289">
        <f t="shared" ref="D71:D78" si="1">F71</f>
        <v>0.02</v>
      </c>
      <c r="E71" s="289"/>
      <c r="F71" s="289">
        <f>H71</f>
        <v>0.02</v>
      </c>
      <c r="G71" s="377"/>
      <c r="H71" s="378">
        <v>0.02</v>
      </c>
      <c r="I71" s="378"/>
      <c r="J71" s="378"/>
      <c r="K71" s="378"/>
      <c r="L71" s="378"/>
      <c r="M71" s="379"/>
      <c r="N71" s="379"/>
      <c r="O71" s="379"/>
      <c r="P71" s="379"/>
      <c r="Q71" s="379"/>
      <c r="R71" s="379"/>
      <c r="S71" s="379"/>
      <c r="T71" s="379"/>
      <c r="U71" s="140" t="s">
        <v>400</v>
      </c>
      <c r="V71" s="140" t="s">
        <v>965</v>
      </c>
      <c r="W71" s="176"/>
    </row>
    <row r="72" spans="1:23" ht="12.75" x14ac:dyDescent="0.25">
      <c r="A72" s="363">
        <f>IF(C72="","",SUBTOTAL(3,$C$10:C72))</f>
        <v>53</v>
      </c>
      <c r="B72" s="291" t="s">
        <v>574</v>
      </c>
      <c r="C72" s="331" t="s">
        <v>27</v>
      </c>
      <c r="D72" s="289">
        <f t="shared" si="1"/>
        <v>0.02</v>
      </c>
      <c r="E72" s="289"/>
      <c r="F72" s="289">
        <f>G72</f>
        <v>0.02</v>
      </c>
      <c r="G72" s="377">
        <v>0.02</v>
      </c>
      <c r="H72" s="378" t="s">
        <v>918</v>
      </c>
      <c r="I72" s="378"/>
      <c r="J72" s="378"/>
      <c r="K72" s="378"/>
      <c r="L72" s="378"/>
      <c r="M72" s="379"/>
      <c r="N72" s="379"/>
      <c r="O72" s="379"/>
      <c r="P72" s="379"/>
      <c r="Q72" s="379"/>
      <c r="R72" s="379"/>
      <c r="S72" s="379"/>
      <c r="T72" s="379"/>
      <c r="U72" s="140" t="s">
        <v>400</v>
      </c>
      <c r="V72" s="140" t="s">
        <v>961</v>
      </c>
      <c r="W72" s="176"/>
    </row>
    <row r="73" spans="1:23" ht="12.75" x14ac:dyDescent="0.25">
      <c r="A73" s="363">
        <f>IF(C73="","",SUBTOTAL(3,$C$10:C73))</f>
        <v>54</v>
      </c>
      <c r="B73" s="291" t="s">
        <v>574</v>
      </c>
      <c r="C73" s="331" t="s">
        <v>27</v>
      </c>
      <c r="D73" s="289">
        <f t="shared" si="1"/>
        <v>0.01</v>
      </c>
      <c r="E73" s="289"/>
      <c r="F73" s="289">
        <f>G73</f>
        <v>0.01</v>
      </c>
      <c r="G73" s="377">
        <v>0.01</v>
      </c>
      <c r="H73" s="378" t="s">
        <v>918</v>
      </c>
      <c r="I73" s="378"/>
      <c r="J73" s="378"/>
      <c r="K73" s="378"/>
      <c r="L73" s="378"/>
      <c r="M73" s="379"/>
      <c r="N73" s="379"/>
      <c r="O73" s="379"/>
      <c r="P73" s="379"/>
      <c r="Q73" s="379"/>
      <c r="R73" s="379"/>
      <c r="S73" s="379"/>
      <c r="T73" s="379"/>
      <c r="U73" s="140" t="s">
        <v>400</v>
      </c>
      <c r="V73" s="140" t="s">
        <v>957</v>
      </c>
      <c r="W73" s="176"/>
    </row>
    <row r="74" spans="1:23" ht="12.75" x14ac:dyDescent="0.25">
      <c r="A74" s="363">
        <f>IF(C74="","",SUBTOTAL(3,$C$10:C74))</f>
        <v>55</v>
      </c>
      <c r="B74" s="291" t="s">
        <v>574</v>
      </c>
      <c r="C74" s="331" t="s">
        <v>27</v>
      </c>
      <c r="D74" s="289">
        <f t="shared" si="1"/>
        <v>0.24510000000000001</v>
      </c>
      <c r="E74" s="289"/>
      <c r="F74" s="289">
        <f>G74</f>
        <v>0.24510000000000001</v>
      </c>
      <c r="G74" s="377">
        <v>0.24510000000000001</v>
      </c>
      <c r="H74" s="378" t="s">
        <v>918</v>
      </c>
      <c r="I74" s="378"/>
      <c r="J74" s="378"/>
      <c r="K74" s="378"/>
      <c r="L74" s="378"/>
      <c r="M74" s="379"/>
      <c r="N74" s="379"/>
      <c r="O74" s="379"/>
      <c r="P74" s="379"/>
      <c r="Q74" s="379"/>
      <c r="R74" s="379"/>
      <c r="S74" s="379"/>
      <c r="T74" s="379"/>
      <c r="U74" s="140" t="s">
        <v>400</v>
      </c>
      <c r="V74" s="140" t="s">
        <v>962</v>
      </c>
      <c r="W74" s="176"/>
    </row>
    <row r="75" spans="1:23" ht="25.5" x14ac:dyDescent="0.25">
      <c r="A75" s="363">
        <f>IF(C75="","",SUBTOTAL(3,$C$10:C75))</f>
        <v>56</v>
      </c>
      <c r="B75" s="291" t="s">
        <v>954</v>
      </c>
      <c r="C75" s="331" t="s">
        <v>27</v>
      </c>
      <c r="D75" s="289">
        <f t="shared" si="1"/>
        <v>1.14E-2</v>
      </c>
      <c r="E75" s="289"/>
      <c r="F75" s="289">
        <f>H75</f>
        <v>1.14E-2</v>
      </c>
      <c r="G75" s="377" t="s">
        <v>918</v>
      </c>
      <c r="H75" s="378">
        <v>1.14E-2</v>
      </c>
      <c r="I75" s="378"/>
      <c r="J75" s="378"/>
      <c r="K75" s="378"/>
      <c r="L75" s="378"/>
      <c r="M75" s="379"/>
      <c r="N75" s="379"/>
      <c r="O75" s="379"/>
      <c r="P75" s="379"/>
      <c r="Q75" s="379"/>
      <c r="R75" s="379"/>
      <c r="S75" s="379"/>
      <c r="T75" s="379"/>
      <c r="U75" s="140" t="s">
        <v>400</v>
      </c>
      <c r="V75" s="140" t="s">
        <v>960</v>
      </c>
      <c r="W75" s="176"/>
    </row>
    <row r="76" spans="1:23" ht="12.75" x14ac:dyDescent="0.25">
      <c r="A76" s="363">
        <f>IF(C76="","",SUBTOTAL(3,$C$10:C76))</f>
        <v>57</v>
      </c>
      <c r="B76" s="291" t="s">
        <v>574</v>
      </c>
      <c r="C76" s="331" t="s">
        <v>27</v>
      </c>
      <c r="D76" s="289">
        <f t="shared" si="1"/>
        <v>0.02</v>
      </c>
      <c r="E76" s="289"/>
      <c r="F76" s="289">
        <f>G76</f>
        <v>0.02</v>
      </c>
      <c r="G76" s="377">
        <v>0.02</v>
      </c>
      <c r="H76" s="378"/>
      <c r="I76" s="378"/>
      <c r="J76" s="378"/>
      <c r="K76" s="378"/>
      <c r="L76" s="378"/>
      <c r="M76" s="379"/>
      <c r="N76" s="379"/>
      <c r="O76" s="379"/>
      <c r="P76" s="379"/>
      <c r="Q76" s="379"/>
      <c r="R76" s="379"/>
      <c r="S76" s="379"/>
      <c r="T76" s="379"/>
      <c r="U76" s="140" t="s">
        <v>400</v>
      </c>
      <c r="V76" s="140" t="s">
        <v>964</v>
      </c>
      <c r="W76" s="176"/>
    </row>
    <row r="77" spans="1:23" ht="12.75" x14ac:dyDescent="0.25">
      <c r="A77" s="363">
        <f>IF(C77="","",SUBTOTAL(3,$C$10:C77))</f>
        <v>58</v>
      </c>
      <c r="B77" s="291" t="s">
        <v>574</v>
      </c>
      <c r="C77" s="331" t="s">
        <v>27</v>
      </c>
      <c r="D77" s="289">
        <f>F77</f>
        <v>0.02</v>
      </c>
      <c r="E77" s="289"/>
      <c r="F77" s="289">
        <f>G77</f>
        <v>0.02</v>
      </c>
      <c r="G77" s="377">
        <v>0.02</v>
      </c>
      <c r="H77" s="378"/>
      <c r="I77" s="378"/>
      <c r="J77" s="378"/>
      <c r="K77" s="378"/>
      <c r="L77" s="378"/>
      <c r="M77" s="379"/>
      <c r="N77" s="379"/>
      <c r="O77" s="379"/>
      <c r="P77" s="379"/>
      <c r="Q77" s="379"/>
      <c r="R77" s="379"/>
      <c r="S77" s="379"/>
      <c r="T77" s="379"/>
      <c r="U77" s="140" t="s">
        <v>400</v>
      </c>
      <c r="V77" s="140" t="s">
        <v>1044</v>
      </c>
      <c r="W77" s="176"/>
    </row>
    <row r="78" spans="1:23" ht="12.75" x14ac:dyDescent="0.25">
      <c r="A78" s="363">
        <f>IF(C78="","",SUBTOTAL(3,$C$10:C78))</f>
        <v>59</v>
      </c>
      <c r="B78" s="291" t="s">
        <v>574</v>
      </c>
      <c r="C78" s="331" t="s">
        <v>27</v>
      </c>
      <c r="D78" s="289">
        <f t="shared" si="1"/>
        <v>0.02</v>
      </c>
      <c r="E78" s="289"/>
      <c r="F78" s="289">
        <f>G78</f>
        <v>0.02</v>
      </c>
      <c r="G78" s="377">
        <v>0.02</v>
      </c>
      <c r="H78" s="378" t="s">
        <v>918</v>
      </c>
      <c r="I78" s="378"/>
      <c r="J78" s="378"/>
      <c r="K78" s="378"/>
      <c r="L78" s="378"/>
      <c r="M78" s="379"/>
      <c r="N78" s="379"/>
      <c r="O78" s="379"/>
      <c r="P78" s="379"/>
      <c r="Q78" s="379"/>
      <c r="R78" s="379"/>
      <c r="S78" s="379"/>
      <c r="T78" s="379"/>
      <c r="U78" s="140" t="s">
        <v>400</v>
      </c>
      <c r="V78" s="140" t="s">
        <v>958</v>
      </c>
      <c r="W78" s="176"/>
    </row>
    <row r="79" spans="1:23" ht="12.75" x14ac:dyDescent="0.25">
      <c r="A79" s="363">
        <f>IF(C79="","",SUBTOTAL(3,$C$10:C79))</f>
        <v>60</v>
      </c>
      <c r="B79" s="291" t="s">
        <v>574</v>
      </c>
      <c r="C79" s="331" t="s">
        <v>27</v>
      </c>
      <c r="D79" s="289">
        <f t="shared" ref="D79:D85" si="2">E79+F79</f>
        <v>0.01</v>
      </c>
      <c r="E79" s="289"/>
      <c r="F79" s="289">
        <f>G79</f>
        <v>0.01</v>
      </c>
      <c r="G79" s="377">
        <v>0.01</v>
      </c>
      <c r="H79" s="378" t="s">
        <v>918</v>
      </c>
      <c r="I79" s="378"/>
      <c r="J79" s="378"/>
      <c r="K79" s="378"/>
      <c r="L79" s="378"/>
      <c r="M79" s="379"/>
      <c r="N79" s="379"/>
      <c r="O79" s="379"/>
      <c r="P79" s="379"/>
      <c r="Q79" s="379"/>
      <c r="R79" s="379"/>
      <c r="S79" s="379"/>
      <c r="T79" s="379"/>
      <c r="U79" s="140" t="s">
        <v>400</v>
      </c>
      <c r="V79" s="140" t="s">
        <v>955</v>
      </c>
      <c r="W79" s="176"/>
    </row>
    <row r="80" spans="1:23" ht="63.75" x14ac:dyDescent="0.25">
      <c r="A80" s="363">
        <f>IF(C80="","",SUBTOTAL(3,$C$10:C80))</f>
        <v>61</v>
      </c>
      <c r="B80" s="291" t="s">
        <v>573</v>
      </c>
      <c r="C80" s="318" t="s">
        <v>27</v>
      </c>
      <c r="D80" s="364">
        <f t="shared" si="2"/>
        <v>0.21</v>
      </c>
      <c r="E80" s="364"/>
      <c r="F80" s="364">
        <f t="shared" ref="F80:F91" si="3">SUM(G80:T80)</f>
        <v>0.21</v>
      </c>
      <c r="G80" s="140">
        <v>0.12</v>
      </c>
      <c r="H80" s="291">
        <v>0.06</v>
      </c>
      <c r="I80" s="291">
        <v>0.01</v>
      </c>
      <c r="J80" s="291"/>
      <c r="K80" s="291"/>
      <c r="L80" s="291">
        <v>0.02</v>
      </c>
      <c r="M80" s="291"/>
      <c r="N80" s="291"/>
      <c r="O80" s="291"/>
      <c r="P80" s="291"/>
      <c r="Q80" s="291"/>
      <c r="R80" s="291"/>
      <c r="S80" s="291"/>
      <c r="T80" s="291"/>
      <c r="U80" s="140" t="s">
        <v>637</v>
      </c>
      <c r="V80" s="176" t="s">
        <v>986</v>
      </c>
      <c r="W80" s="140"/>
    </row>
    <row r="81" spans="1:23" s="383" customFormat="1" ht="114.75" x14ac:dyDescent="0.2">
      <c r="A81" s="140">
        <f>IF(C81="","",SUBTOTAL(3,$C$10:C81))</f>
        <v>62</v>
      </c>
      <c r="B81" s="291" t="s">
        <v>910</v>
      </c>
      <c r="C81" s="140" t="s">
        <v>27</v>
      </c>
      <c r="D81" s="289">
        <v>0.25700000000000001</v>
      </c>
      <c r="E81" s="380"/>
      <c r="F81" s="289">
        <v>0.25700000000000001</v>
      </c>
      <c r="G81" s="377">
        <v>0.107</v>
      </c>
      <c r="H81" s="377">
        <v>0.15</v>
      </c>
      <c r="I81" s="381"/>
      <c r="J81" s="381"/>
      <c r="K81" s="381"/>
      <c r="L81" s="381"/>
      <c r="M81" s="381"/>
      <c r="N81" s="381"/>
      <c r="O81" s="382"/>
      <c r="P81" s="382"/>
      <c r="Q81" s="382"/>
      <c r="R81" s="382"/>
      <c r="S81" s="382"/>
      <c r="T81" s="382"/>
      <c r="U81" s="140" t="s">
        <v>400</v>
      </c>
      <c r="V81" s="140" t="s">
        <v>976</v>
      </c>
      <c r="W81" s="176" t="s">
        <v>1037</v>
      </c>
    </row>
    <row r="82" spans="1:23" s="383" customFormat="1" ht="51" x14ac:dyDescent="0.2">
      <c r="A82" s="140">
        <f>IF(C82="","",SUBTOTAL(3,$C$10:C82))</f>
        <v>63</v>
      </c>
      <c r="B82" s="291" t="s">
        <v>575</v>
      </c>
      <c r="C82" s="140" t="s">
        <v>27</v>
      </c>
      <c r="D82" s="289">
        <v>0.6</v>
      </c>
      <c r="E82" s="380"/>
      <c r="F82" s="289">
        <v>0.6</v>
      </c>
      <c r="G82" s="377">
        <v>0.2</v>
      </c>
      <c r="H82" s="377">
        <v>0.3</v>
      </c>
      <c r="I82" s="377">
        <v>0.1</v>
      </c>
      <c r="J82" s="381"/>
      <c r="K82" s="381"/>
      <c r="L82" s="381"/>
      <c r="M82" s="381"/>
      <c r="N82" s="381"/>
      <c r="O82" s="382"/>
      <c r="P82" s="382"/>
      <c r="Q82" s="382"/>
      <c r="R82" s="382"/>
      <c r="S82" s="382"/>
      <c r="T82" s="382"/>
      <c r="U82" s="140" t="s">
        <v>400</v>
      </c>
      <c r="V82" s="140" t="s">
        <v>953</v>
      </c>
      <c r="W82" s="176" t="s">
        <v>1037</v>
      </c>
    </row>
    <row r="83" spans="1:23" ht="12.75" x14ac:dyDescent="0.25">
      <c r="A83" s="363">
        <f>IF(C83="","",SUBTOTAL(3,$C$10:C83))</f>
        <v>64</v>
      </c>
      <c r="B83" s="375" t="s">
        <v>1051</v>
      </c>
      <c r="C83" s="318" t="s">
        <v>25</v>
      </c>
      <c r="D83" s="364">
        <f t="shared" si="2"/>
        <v>0.04</v>
      </c>
      <c r="E83" s="319"/>
      <c r="F83" s="351">
        <f t="shared" si="3"/>
        <v>0.04</v>
      </c>
      <c r="G83" s="318"/>
      <c r="H83" s="318">
        <v>0.04</v>
      </c>
      <c r="I83" s="318"/>
      <c r="J83" s="318"/>
      <c r="K83" s="318"/>
      <c r="L83" s="318"/>
      <c r="M83" s="318"/>
      <c r="N83" s="318"/>
      <c r="O83" s="318"/>
      <c r="P83" s="318"/>
      <c r="Q83" s="318"/>
      <c r="R83" s="318"/>
      <c r="S83" s="318"/>
      <c r="T83" s="318"/>
      <c r="U83" s="318" t="s">
        <v>13</v>
      </c>
      <c r="V83" s="140" t="s">
        <v>973</v>
      </c>
      <c r="W83" s="140" t="s">
        <v>1052</v>
      </c>
    </row>
    <row r="84" spans="1:23" ht="12.75" x14ac:dyDescent="0.25">
      <c r="A84" s="363">
        <f>IF(C84="","",SUBTOTAL(3,$C$10:C84))</f>
        <v>65</v>
      </c>
      <c r="B84" s="375" t="s">
        <v>1051</v>
      </c>
      <c r="C84" s="318" t="s">
        <v>25</v>
      </c>
      <c r="D84" s="364">
        <f t="shared" si="2"/>
        <v>0.3</v>
      </c>
      <c r="E84" s="319"/>
      <c r="F84" s="351">
        <f t="shared" si="3"/>
        <v>0.3</v>
      </c>
      <c r="G84" s="318"/>
      <c r="H84" s="318">
        <v>0.3</v>
      </c>
      <c r="I84" s="318"/>
      <c r="J84" s="318"/>
      <c r="K84" s="318"/>
      <c r="L84" s="318"/>
      <c r="M84" s="318"/>
      <c r="N84" s="318"/>
      <c r="O84" s="318"/>
      <c r="P84" s="318"/>
      <c r="Q84" s="318"/>
      <c r="R84" s="318"/>
      <c r="S84" s="318"/>
      <c r="T84" s="318"/>
      <c r="U84" s="318" t="s">
        <v>13</v>
      </c>
      <c r="V84" s="140" t="s">
        <v>711</v>
      </c>
      <c r="W84" s="140" t="s">
        <v>1053</v>
      </c>
    </row>
    <row r="85" spans="1:23" ht="12.75" x14ac:dyDescent="0.25">
      <c r="A85" s="363">
        <f>IF(C85="","",SUBTOTAL(3,$C$10:C85))</f>
        <v>66</v>
      </c>
      <c r="B85" s="375" t="s">
        <v>1051</v>
      </c>
      <c r="C85" s="318" t="s">
        <v>25</v>
      </c>
      <c r="D85" s="364">
        <f t="shared" si="2"/>
        <v>0.4</v>
      </c>
      <c r="E85" s="319"/>
      <c r="F85" s="351">
        <f t="shared" si="3"/>
        <v>0.4</v>
      </c>
      <c r="G85" s="318">
        <v>0.4</v>
      </c>
      <c r="H85" s="318"/>
      <c r="I85" s="318"/>
      <c r="J85" s="318"/>
      <c r="K85" s="318"/>
      <c r="L85" s="318"/>
      <c r="M85" s="318"/>
      <c r="N85" s="318"/>
      <c r="O85" s="318"/>
      <c r="P85" s="318"/>
      <c r="Q85" s="318"/>
      <c r="R85" s="318"/>
      <c r="S85" s="318"/>
      <c r="T85" s="318"/>
      <c r="U85" s="318" t="s">
        <v>13</v>
      </c>
      <c r="V85" s="140" t="s">
        <v>709</v>
      </c>
      <c r="W85" s="140" t="s">
        <v>1054</v>
      </c>
    </row>
    <row r="86" spans="1:23" ht="25.5" x14ac:dyDescent="0.25">
      <c r="A86" s="363">
        <f>IF(C86="","",SUBTOTAL(3,$C$10:C86))</f>
        <v>67</v>
      </c>
      <c r="B86" s="291" t="s">
        <v>488</v>
      </c>
      <c r="C86" s="318" t="s">
        <v>25</v>
      </c>
      <c r="D86" s="364">
        <f>F86</f>
        <v>0.71</v>
      </c>
      <c r="E86" s="319"/>
      <c r="F86" s="320">
        <f t="shared" si="3"/>
        <v>0.71</v>
      </c>
      <c r="G86" s="321">
        <v>0.2</v>
      </c>
      <c r="H86" s="321">
        <f>0.5-0.07</f>
        <v>0.43</v>
      </c>
      <c r="I86" s="321">
        <v>0.08</v>
      </c>
      <c r="J86" s="321"/>
      <c r="K86" s="321"/>
      <c r="L86" s="321"/>
      <c r="M86" s="321"/>
      <c r="N86" s="321"/>
      <c r="O86" s="321"/>
      <c r="P86" s="321"/>
      <c r="Q86" s="321"/>
      <c r="R86" s="321"/>
      <c r="S86" s="321"/>
      <c r="T86" s="321"/>
      <c r="U86" s="384" t="s">
        <v>13</v>
      </c>
      <c r="V86" s="318" t="s">
        <v>489</v>
      </c>
      <c r="W86" s="140"/>
    </row>
    <row r="87" spans="1:23" ht="38.25" x14ac:dyDescent="0.25">
      <c r="A87" s="363">
        <f>IF(C87="","",SUBTOTAL(3,$C$10:C87))</f>
        <v>68</v>
      </c>
      <c r="B87" s="291" t="s">
        <v>486</v>
      </c>
      <c r="C87" s="318" t="s">
        <v>25</v>
      </c>
      <c r="D87" s="364">
        <f>F87</f>
        <v>0.41000000000000003</v>
      </c>
      <c r="E87" s="319"/>
      <c r="F87" s="320">
        <f t="shared" si="3"/>
        <v>0.41000000000000003</v>
      </c>
      <c r="G87" s="321">
        <v>0.03</v>
      </c>
      <c r="H87" s="321">
        <v>0.36</v>
      </c>
      <c r="I87" s="321">
        <v>0.02</v>
      </c>
      <c r="J87" s="321"/>
      <c r="K87" s="321"/>
      <c r="L87" s="321"/>
      <c r="M87" s="321"/>
      <c r="N87" s="321"/>
      <c r="O87" s="321"/>
      <c r="P87" s="321"/>
      <c r="Q87" s="321"/>
      <c r="R87" s="321"/>
      <c r="S87" s="321"/>
      <c r="T87" s="321"/>
      <c r="U87" s="140" t="s">
        <v>13</v>
      </c>
      <c r="V87" s="318" t="s">
        <v>686</v>
      </c>
      <c r="W87" s="140"/>
    </row>
    <row r="88" spans="1:23" ht="38.25" x14ac:dyDescent="0.25">
      <c r="A88" s="363">
        <f>IF(C88="","",SUBTOTAL(3,$C$10:C88))</f>
        <v>69</v>
      </c>
      <c r="B88" s="291" t="s">
        <v>572</v>
      </c>
      <c r="C88" s="140" t="s">
        <v>25</v>
      </c>
      <c r="D88" s="289">
        <f t="shared" ref="D88:D99" si="4">E88+F88</f>
        <v>0.12</v>
      </c>
      <c r="E88" s="289"/>
      <c r="F88" s="289">
        <f t="shared" si="3"/>
        <v>0.12</v>
      </c>
      <c r="G88" s="377" t="s">
        <v>918</v>
      </c>
      <c r="H88" s="378">
        <v>0.12</v>
      </c>
      <c r="I88" s="378" t="s">
        <v>918</v>
      </c>
      <c r="J88" s="379"/>
      <c r="K88" s="379"/>
      <c r="L88" s="379"/>
      <c r="M88" s="379"/>
      <c r="N88" s="379"/>
      <c r="O88" s="379"/>
      <c r="P88" s="379"/>
      <c r="Q88" s="379"/>
      <c r="R88" s="379"/>
      <c r="S88" s="379"/>
      <c r="T88" s="379"/>
      <c r="U88" s="140" t="s">
        <v>13</v>
      </c>
      <c r="V88" s="140" t="s">
        <v>951</v>
      </c>
      <c r="W88" s="176"/>
    </row>
    <row r="89" spans="1:23" ht="51" x14ac:dyDescent="0.25">
      <c r="A89" s="363">
        <f>IF(C89="","",SUBTOTAL(3,$C$10:C89))</f>
        <v>70</v>
      </c>
      <c r="B89" s="291" t="s">
        <v>902</v>
      </c>
      <c r="C89" s="140" t="s">
        <v>25</v>
      </c>
      <c r="D89" s="289">
        <f t="shared" si="4"/>
        <v>0.22020000000000001</v>
      </c>
      <c r="E89" s="289"/>
      <c r="F89" s="289">
        <f t="shared" si="3"/>
        <v>0.22020000000000001</v>
      </c>
      <c r="G89" s="377">
        <v>0.22020000000000001</v>
      </c>
      <c r="H89" s="378" t="s">
        <v>918</v>
      </c>
      <c r="I89" s="378" t="s">
        <v>918</v>
      </c>
      <c r="J89" s="379"/>
      <c r="K89" s="379"/>
      <c r="L89" s="379"/>
      <c r="M89" s="379"/>
      <c r="N89" s="379"/>
      <c r="O89" s="379"/>
      <c r="P89" s="379"/>
      <c r="Q89" s="379"/>
      <c r="R89" s="379"/>
      <c r="S89" s="379"/>
      <c r="T89" s="379"/>
      <c r="U89" s="140" t="s">
        <v>13</v>
      </c>
      <c r="V89" s="140" t="s">
        <v>952</v>
      </c>
      <c r="W89" s="176"/>
    </row>
    <row r="90" spans="1:23" ht="25.5" x14ac:dyDescent="0.25">
      <c r="A90" s="363">
        <f>IF(C90="","",SUBTOTAL(3,$C$10:C90))</f>
        <v>71</v>
      </c>
      <c r="B90" s="291" t="s">
        <v>572</v>
      </c>
      <c r="C90" s="140" t="s">
        <v>25</v>
      </c>
      <c r="D90" s="289">
        <f t="shared" si="4"/>
        <v>0.04</v>
      </c>
      <c r="E90" s="289"/>
      <c r="F90" s="289">
        <f t="shared" si="3"/>
        <v>0.04</v>
      </c>
      <c r="G90" s="377" t="s">
        <v>918</v>
      </c>
      <c r="H90" s="378">
        <v>0.04</v>
      </c>
      <c r="I90" s="378" t="s">
        <v>918</v>
      </c>
      <c r="J90" s="379"/>
      <c r="K90" s="379"/>
      <c r="L90" s="379"/>
      <c r="M90" s="379"/>
      <c r="N90" s="379"/>
      <c r="O90" s="379"/>
      <c r="P90" s="379"/>
      <c r="Q90" s="379"/>
      <c r="R90" s="379"/>
      <c r="S90" s="379"/>
      <c r="T90" s="379"/>
      <c r="U90" s="140" t="s">
        <v>13</v>
      </c>
      <c r="V90" s="140" t="s">
        <v>950</v>
      </c>
      <c r="W90" s="176"/>
    </row>
    <row r="91" spans="1:23" s="360" customFormat="1" ht="25.5" x14ac:dyDescent="0.25">
      <c r="A91" s="363">
        <f>IF(C91="","",SUBTOTAL(3,$C$10:C91))</f>
        <v>72</v>
      </c>
      <c r="B91" s="291" t="s">
        <v>903</v>
      </c>
      <c r="C91" s="140" t="s">
        <v>25</v>
      </c>
      <c r="D91" s="289">
        <f t="shared" si="4"/>
        <v>0.08</v>
      </c>
      <c r="E91" s="289"/>
      <c r="F91" s="289">
        <f t="shared" si="3"/>
        <v>0.08</v>
      </c>
      <c r="G91" s="377">
        <v>0.08</v>
      </c>
      <c r="H91" s="378" t="s">
        <v>918</v>
      </c>
      <c r="I91" s="378" t="s">
        <v>918</v>
      </c>
      <c r="J91" s="379"/>
      <c r="K91" s="379"/>
      <c r="L91" s="379"/>
      <c r="M91" s="379"/>
      <c r="N91" s="379"/>
      <c r="O91" s="379"/>
      <c r="P91" s="379"/>
      <c r="Q91" s="379"/>
      <c r="R91" s="379"/>
      <c r="S91" s="379"/>
      <c r="T91" s="379"/>
      <c r="U91" s="140" t="s">
        <v>13</v>
      </c>
      <c r="V91" s="140" t="s">
        <v>949</v>
      </c>
      <c r="W91" s="176"/>
    </row>
    <row r="92" spans="1:23" s="360" customFormat="1" ht="25.5" x14ac:dyDescent="0.25">
      <c r="A92" s="363">
        <f>IF(C92="","",SUBTOTAL(3,$C$10:C92))</f>
        <v>73</v>
      </c>
      <c r="B92" s="291" t="s">
        <v>572</v>
      </c>
      <c r="C92" s="140" t="s">
        <v>25</v>
      </c>
      <c r="D92" s="289">
        <f t="shared" si="4"/>
        <v>0.04</v>
      </c>
      <c r="E92" s="289"/>
      <c r="F92" s="289">
        <f>SUM(G92:R92)</f>
        <v>0.04</v>
      </c>
      <c r="G92" s="385"/>
      <c r="H92" s="378">
        <v>0.04</v>
      </c>
      <c r="I92" s="385"/>
      <c r="J92" s="176"/>
      <c r="K92" s="176"/>
      <c r="L92" s="176"/>
      <c r="M92" s="176"/>
      <c r="N92" s="176"/>
      <c r="O92" s="176"/>
      <c r="P92" s="176"/>
      <c r="Q92" s="176"/>
      <c r="R92" s="176"/>
      <c r="S92" s="176"/>
      <c r="T92" s="176"/>
      <c r="U92" s="369" t="s">
        <v>7</v>
      </c>
      <c r="V92" s="140" t="s">
        <v>919</v>
      </c>
      <c r="W92" s="176"/>
    </row>
    <row r="93" spans="1:23" s="360" customFormat="1" ht="25.5" x14ac:dyDescent="0.25">
      <c r="A93" s="363">
        <f>IF(C93="","",SUBTOTAL(3,$C$10:C93))</f>
        <v>74</v>
      </c>
      <c r="B93" s="291" t="s">
        <v>572</v>
      </c>
      <c r="C93" s="140" t="s">
        <v>25</v>
      </c>
      <c r="D93" s="289">
        <f t="shared" si="4"/>
        <v>0.04</v>
      </c>
      <c r="E93" s="289"/>
      <c r="F93" s="289">
        <f>SUM(G93:R93)</f>
        <v>0.04</v>
      </c>
      <c r="G93" s="385"/>
      <c r="H93" s="378">
        <v>0.04</v>
      </c>
      <c r="I93" s="385"/>
      <c r="J93" s="176"/>
      <c r="K93" s="176"/>
      <c r="L93" s="176"/>
      <c r="M93" s="176"/>
      <c r="N93" s="176"/>
      <c r="O93" s="176"/>
      <c r="P93" s="176"/>
      <c r="Q93" s="176"/>
      <c r="R93" s="176"/>
      <c r="S93" s="176"/>
      <c r="T93" s="176"/>
      <c r="U93" s="369" t="s">
        <v>7</v>
      </c>
      <c r="V93" s="140" t="s">
        <v>907</v>
      </c>
      <c r="W93" s="176"/>
    </row>
    <row r="94" spans="1:23" s="360" customFormat="1" ht="25.5" x14ac:dyDescent="0.25">
      <c r="A94" s="363">
        <f>IF(C94="","",SUBTOTAL(3,$C$10:C94))</f>
        <v>75</v>
      </c>
      <c r="B94" s="291" t="s">
        <v>578</v>
      </c>
      <c r="C94" s="140" t="s">
        <v>25</v>
      </c>
      <c r="D94" s="289">
        <f t="shared" si="4"/>
        <v>0.16</v>
      </c>
      <c r="E94" s="289"/>
      <c r="F94" s="289">
        <f t="shared" ref="F94:F101" si="5">SUM(G94:T94)</f>
        <v>0.16</v>
      </c>
      <c r="G94" s="377"/>
      <c r="H94" s="378">
        <v>0.16</v>
      </c>
      <c r="I94" s="378"/>
      <c r="J94" s="379"/>
      <c r="K94" s="379"/>
      <c r="L94" s="379"/>
      <c r="M94" s="379"/>
      <c r="N94" s="379"/>
      <c r="O94" s="379"/>
      <c r="P94" s="379"/>
      <c r="Q94" s="379"/>
      <c r="R94" s="379"/>
      <c r="S94" s="379"/>
      <c r="T94" s="379"/>
      <c r="U94" s="369" t="s">
        <v>7</v>
      </c>
      <c r="V94" s="140" t="s">
        <v>942</v>
      </c>
      <c r="W94" s="176"/>
    </row>
    <row r="95" spans="1:23" s="360" customFormat="1" ht="25.5" x14ac:dyDescent="0.25">
      <c r="A95" s="363">
        <f>IF(C95="","",SUBTOTAL(3,$C$10:C95))</f>
        <v>76</v>
      </c>
      <c r="B95" s="291" t="s">
        <v>578</v>
      </c>
      <c r="C95" s="140" t="s">
        <v>25</v>
      </c>
      <c r="D95" s="289">
        <f t="shared" si="4"/>
        <v>0.04</v>
      </c>
      <c r="E95" s="289"/>
      <c r="F95" s="289">
        <f t="shared" si="5"/>
        <v>0.04</v>
      </c>
      <c r="G95" s="377">
        <v>0.04</v>
      </c>
      <c r="H95" s="378" t="s">
        <v>918</v>
      </c>
      <c r="I95" s="378"/>
      <c r="J95" s="379"/>
      <c r="K95" s="379"/>
      <c r="L95" s="379"/>
      <c r="M95" s="379"/>
      <c r="N95" s="379"/>
      <c r="O95" s="379"/>
      <c r="P95" s="379"/>
      <c r="Q95" s="379"/>
      <c r="R95" s="379"/>
      <c r="S95" s="379"/>
      <c r="T95" s="379"/>
      <c r="U95" s="369" t="s">
        <v>7</v>
      </c>
      <c r="V95" s="140" t="s">
        <v>939</v>
      </c>
      <c r="W95" s="176"/>
    </row>
    <row r="96" spans="1:23" s="360" customFormat="1" ht="25.5" x14ac:dyDescent="0.25">
      <c r="A96" s="363">
        <f>IF(C96="","",SUBTOTAL(3,$C$10:C96))</f>
        <v>77</v>
      </c>
      <c r="B96" s="291" t="s">
        <v>578</v>
      </c>
      <c r="C96" s="140" t="s">
        <v>25</v>
      </c>
      <c r="D96" s="289">
        <f t="shared" si="4"/>
        <v>0.04</v>
      </c>
      <c r="E96" s="289"/>
      <c r="F96" s="289">
        <f t="shared" si="5"/>
        <v>0.04</v>
      </c>
      <c r="G96" s="377">
        <v>0.04</v>
      </c>
      <c r="H96" s="378" t="s">
        <v>918</v>
      </c>
      <c r="I96" s="378"/>
      <c r="J96" s="379"/>
      <c r="K96" s="379"/>
      <c r="L96" s="379"/>
      <c r="M96" s="379"/>
      <c r="N96" s="379"/>
      <c r="O96" s="379"/>
      <c r="P96" s="379"/>
      <c r="Q96" s="379"/>
      <c r="R96" s="379"/>
      <c r="S96" s="379"/>
      <c r="T96" s="379"/>
      <c r="U96" s="369" t="s">
        <v>7</v>
      </c>
      <c r="V96" s="140" t="s">
        <v>938</v>
      </c>
      <c r="W96" s="176"/>
    </row>
    <row r="97" spans="1:23" s="360" customFormat="1" ht="25.5" x14ac:dyDescent="0.25">
      <c r="A97" s="363">
        <f>IF(C97="","",SUBTOTAL(3,$C$10:C97))</f>
        <v>78</v>
      </c>
      <c r="B97" s="291" t="s">
        <v>578</v>
      </c>
      <c r="C97" s="140" t="s">
        <v>25</v>
      </c>
      <c r="D97" s="289">
        <f t="shared" si="4"/>
        <v>0.08</v>
      </c>
      <c r="E97" s="289"/>
      <c r="F97" s="289">
        <f t="shared" si="5"/>
        <v>0.08</v>
      </c>
      <c r="G97" s="377">
        <v>0.08</v>
      </c>
      <c r="H97" s="378" t="s">
        <v>918</v>
      </c>
      <c r="I97" s="378"/>
      <c r="J97" s="379"/>
      <c r="K97" s="379"/>
      <c r="L97" s="379"/>
      <c r="M97" s="379"/>
      <c r="N97" s="379"/>
      <c r="O97" s="379"/>
      <c r="P97" s="379"/>
      <c r="Q97" s="379"/>
      <c r="R97" s="379"/>
      <c r="S97" s="379"/>
      <c r="T97" s="379"/>
      <c r="U97" s="369" t="s">
        <v>7</v>
      </c>
      <c r="V97" s="140" t="s">
        <v>940</v>
      </c>
      <c r="W97" s="176"/>
    </row>
    <row r="98" spans="1:23" s="360" customFormat="1" ht="25.5" x14ac:dyDescent="0.25">
      <c r="A98" s="363">
        <f>IF(C98="","",SUBTOTAL(3,$C$10:C98))</f>
        <v>79</v>
      </c>
      <c r="B98" s="291" t="s">
        <v>578</v>
      </c>
      <c r="C98" s="140" t="s">
        <v>25</v>
      </c>
      <c r="D98" s="289">
        <f t="shared" si="4"/>
        <v>0.04</v>
      </c>
      <c r="E98" s="289"/>
      <c r="F98" s="289">
        <f t="shared" si="5"/>
        <v>0.04</v>
      </c>
      <c r="G98" s="377">
        <v>0.04</v>
      </c>
      <c r="H98" s="378" t="s">
        <v>918</v>
      </c>
      <c r="I98" s="378"/>
      <c r="J98" s="379"/>
      <c r="K98" s="379"/>
      <c r="L98" s="379"/>
      <c r="M98" s="379"/>
      <c r="N98" s="379"/>
      <c r="O98" s="379"/>
      <c r="P98" s="379"/>
      <c r="Q98" s="379"/>
      <c r="R98" s="379"/>
      <c r="S98" s="379"/>
      <c r="T98" s="379"/>
      <c r="U98" s="369" t="s">
        <v>7</v>
      </c>
      <c r="V98" s="140" t="s">
        <v>937</v>
      </c>
      <c r="W98" s="176"/>
    </row>
    <row r="99" spans="1:23" s="360" customFormat="1" ht="25.5" x14ac:dyDescent="0.25">
      <c r="A99" s="363">
        <f>IF(C99="","",SUBTOTAL(3,$C$10:C99))</f>
        <v>80</v>
      </c>
      <c r="B99" s="291" t="s">
        <v>572</v>
      </c>
      <c r="C99" s="140" t="s">
        <v>25</v>
      </c>
      <c r="D99" s="289">
        <f t="shared" si="4"/>
        <v>0.04</v>
      </c>
      <c r="E99" s="289"/>
      <c r="F99" s="289">
        <f t="shared" si="5"/>
        <v>0.04</v>
      </c>
      <c r="G99" s="377"/>
      <c r="H99" s="378">
        <v>0.04</v>
      </c>
      <c r="I99" s="378"/>
      <c r="J99" s="379"/>
      <c r="K99" s="379"/>
      <c r="L99" s="379"/>
      <c r="M99" s="379"/>
      <c r="N99" s="379"/>
      <c r="O99" s="379"/>
      <c r="P99" s="379"/>
      <c r="Q99" s="379"/>
      <c r="R99" s="379"/>
      <c r="S99" s="379"/>
      <c r="T99" s="379"/>
      <c r="U99" s="369" t="s">
        <v>7</v>
      </c>
      <c r="V99" s="140" t="s">
        <v>941</v>
      </c>
      <c r="W99" s="176"/>
    </row>
    <row r="100" spans="1:23" s="360" customFormat="1" ht="25.5" x14ac:dyDescent="0.25">
      <c r="A100" s="363">
        <f>IF(C100="","",SUBTOTAL(3,$C$10:C100))</f>
        <v>81</v>
      </c>
      <c r="B100" s="291" t="s">
        <v>488</v>
      </c>
      <c r="C100" s="318" t="s">
        <v>25</v>
      </c>
      <c r="D100" s="289">
        <f>F100</f>
        <v>0.49</v>
      </c>
      <c r="E100" s="332"/>
      <c r="F100" s="332">
        <f t="shared" si="5"/>
        <v>0.49</v>
      </c>
      <c r="G100" s="333">
        <v>0.2</v>
      </c>
      <c r="H100" s="333">
        <v>0.19</v>
      </c>
      <c r="I100" s="333">
        <v>0.1</v>
      </c>
      <c r="J100" s="321"/>
      <c r="K100" s="321"/>
      <c r="L100" s="321"/>
      <c r="M100" s="321"/>
      <c r="N100" s="321"/>
      <c r="O100" s="321"/>
      <c r="P100" s="321"/>
      <c r="Q100" s="321"/>
      <c r="R100" s="321"/>
      <c r="S100" s="321"/>
      <c r="T100" s="321"/>
      <c r="U100" s="140" t="s">
        <v>7</v>
      </c>
      <c r="V100" s="318" t="s">
        <v>489</v>
      </c>
      <c r="W100" s="140"/>
    </row>
    <row r="101" spans="1:23" s="360" customFormat="1" ht="25.5" x14ac:dyDescent="0.25">
      <c r="A101" s="363">
        <f>IF(C101="","",SUBTOTAL(3,$C$10:C101))</f>
        <v>82</v>
      </c>
      <c r="B101" s="291" t="s">
        <v>486</v>
      </c>
      <c r="C101" s="318" t="s">
        <v>25</v>
      </c>
      <c r="D101" s="289">
        <f>F101</f>
        <v>0.27</v>
      </c>
      <c r="E101" s="332"/>
      <c r="F101" s="332">
        <f t="shared" si="5"/>
        <v>0.27</v>
      </c>
      <c r="G101" s="333"/>
      <c r="H101" s="333">
        <v>0.27</v>
      </c>
      <c r="I101" s="333"/>
      <c r="J101" s="321"/>
      <c r="K101" s="321"/>
      <c r="L101" s="321"/>
      <c r="M101" s="321"/>
      <c r="N101" s="321"/>
      <c r="O101" s="321"/>
      <c r="P101" s="321"/>
      <c r="Q101" s="321"/>
      <c r="R101" s="321"/>
      <c r="S101" s="321"/>
      <c r="T101" s="321"/>
      <c r="U101" s="140" t="s">
        <v>7</v>
      </c>
      <c r="V101" s="318" t="s">
        <v>685</v>
      </c>
      <c r="W101" s="140"/>
    </row>
    <row r="102" spans="1:23" s="360" customFormat="1" ht="25.5" x14ac:dyDescent="0.25">
      <c r="A102" s="363">
        <f>IF(C102="","",SUBTOTAL(3,$C$10:C102))</f>
        <v>83</v>
      </c>
      <c r="B102" s="291" t="s">
        <v>486</v>
      </c>
      <c r="C102" s="318" t="s">
        <v>25</v>
      </c>
      <c r="D102" s="289">
        <f>F102</f>
        <v>0.19</v>
      </c>
      <c r="E102" s="320"/>
      <c r="F102" s="320">
        <f t="shared" ref="F102:F108" si="6">SUM(G102:T102)</f>
        <v>0.19</v>
      </c>
      <c r="G102" s="199">
        <v>0.01</v>
      </c>
      <c r="H102" s="199"/>
      <c r="I102" s="199">
        <v>0.18</v>
      </c>
      <c r="J102" s="199"/>
      <c r="K102" s="199"/>
      <c r="L102" s="199"/>
      <c r="M102" s="199"/>
      <c r="N102" s="199"/>
      <c r="O102" s="199"/>
      <c r="P102" s="199"/>
      <c r="Q102" s="199"/>
      <c r="R102" s="199"/>
      <c r="S102" s="199"/>
      <c r="T102" s="199"/>
      <c r="U102" s="318" t="s">
        <v>9</v>
      </c>
      <c r="V102" s="140" t="s">
        <v>533</v>
      </c>
      <c r="W102" s="140"/>
    </row>
    <row r="103" spans="1:23" s="360" customFormat="1" ht="25.5" x14ac:dyDescent="0.25">
      <c r="A103" s="363">
        <f>IF(C103="","",SUBTOTAL(3,$C$10:C103))</f>
        <v>84</v>
      </c>
      <c r="B103" s="291" t="s">
        <v>578</v>
      </c>
      <c r="C103" s="140" t="s">
        <v>25</v>
      </c>
      <c r="D103" s="289">
        <f>E103+F103</f>
        <v>0.03</v>
      </c>
      <c r="E103" s="289"/>
      <c r="F103" s="289">
        <f t="shared" si="6"/>
        <v>0.03</v>
      </c>
      <c r="G103" s="377">
        <v>0.03</v>
      </c>
      <c r="H103" s="385"/>
      <c r="I103" s="385"/>
      <c r="J103" s="385"/>
      <c r="K103" s="176"/>
      <c r="L103" s="176"/>
      <c r="M103" s="176"/>
      <c r="N103" s="176"/>
      <c r="O103" s="176"/>
      <c r="P103" s="176"/>
      <c r="Q103" s="176"/>
      <c r="R103" s="176"/>
      <c r="S103" s="176"/>
      <c r="T103" s="176"/>
      <c r="U103" s="140" t="s">
        <v>10</v>
      </c>
      <c r="V103" s="140" t="s">
        <v>921</v>
      </c>
      <c r="W103" s="176"/>
    </row>
    <row r="104" spans="1:23" s="360" customFormat="1" ht="25.5" x14ac:dyDescent="0.25">
      <c r="A104" s="363">
        <f>IF(C104="","",SUBTOTAL(3,$C$10:C104))</f>
        <v>85</v>
      </c>
      <c r="B104" s="291" t="s">
        <v>903</v>
      </c>
      <c r="C104" s="140" t="s">
        <v>25</v>
      </c>
      <c r="D104" s="289">
        <f>E104+F104</f>
        <v>0.04</v>
      </c>
      <c r="E104" s="289"/>
      <c r="F104" s="289">
        <f t="shared" si="6"/>
        <v>0.04</v>
      </c>
      <c r="G104" s="385">
        <v>0.04</v>
      </c>
      <c r="H104" s="378"/>
      <c r="I104" s="378"/>
      <c r="J104" s="378"/>
      <c r="K104" s="379"/>
      <c r="L104" s="379"/>
      <c r="M104" s="379"/>
      <c r="N104" s="379"/>
      <c r="O104" s="379"/>
      <c r="P104" s="379"/>
      <c r="Q104" s="379"/>
      <c r="R104" s="379"/>
      <c r="S104" s="379"/>
      <c r="T104" s="379"/>
      <c r="U104" s="140" t="s">
        <v>10</v>
      </c>
      <c r="V104" s="140" t="s">
        <v>1013</v>
      </c>
      <c r="W104" s="176"/>
    </row>
    <row r="105" spans="1:23" s="360" customFormat="1" ht="25.5" x14ac:dyDescent="0.25">
      <c r="A105" s="363">
        <f>IF(C105="","",SUBTOTAL(3,$C$10:C105))</f>
        <v>86</v>
      </c>
      <c r="B105" s="291" t="s">
        <v>935</v>
      </c>
      <c r="C105" s="140" t="s">
        <v>25</v>
      </c>
      <c r="D105" s="289">
        <f>E105+F105</f>
        <v>3.2000000000000001E-2</v>
      </c>
      <c r="E105" s="289"/>
      <c r="F105" s="289">
        <f t="shared" si="6"/>
        <v>3.2000000000000001E-2</v>
      </c>
      <c r="G105" s="385">
        <v>3.2000000000000001E-2</v>
      </c>
      <c r="H105" s="378"/>
      <c r="I105" s="378"/>
      <c r="J105" s="378"/>
      <c r="K105" s="379"/>
      <c r="L105" s="379"/>
      <c r="M105" s="379"/>
      <c r="N105" s="379"/>
      <c r="O105" s="379"/>
      <c r="P105" s="379"/>
      <c r="Q105" s="379"/>
      <c r="R105" s="379"/>
      <c r="S105" s="379"/>
      <c r="T105" s="379"/>
      <c r="U105" s="140" t="s">
        <v>10</v>
      </c>
      <c r="V105" s="140" t="s">
        <v>936</v>
      </c>
      <c r="W105" s="176"/>
    </row>
    <row r="106" spans="1:23" s="360" customFormat="1" ht="12.75" x14ac:dyDescent="0.25">
      <c r="A106" s="363">
        <f>IF(C106="","",SUBTOTAL(3,$C$10:C106))</f>
        <v>87</v>
      </c>
      <c r="B106" s="375" t="s">
        <v>873</v>
      </c>
      <c r="C106" s="318" t="s">
        <v>25</v>
      </c>
      <c r="D106" s="364">
        <f>E106+F106</f>
        <v>0.04</v>
      </c>
      <c r="E106" s="319"/>
      <c r="F106" s="351">
        <f t="shared" si="6"/>
        <v>0.04</v>
      </c>
      <c r="G106" s="318">
        <v>0.04</v>
      </c>
      <c r="H106" s="318"/>
      <c r="I106" s="318"/>
      <c r="J106" s="318"/>
      <c r="K106" s="318"/>
      <c r="L106" s="318"/>
      <c r="M106" s="318"/>
      <c r="N106" s="318"/>
      <c r="O106" s="318"/>
      <c r="P106" s="318"/>
      <c r="Q106" s="318"/>
      <c r="R106" s="318"/>
      <c r="S106" s="318"/>
      <c r="T106" s="318"/>
      <c r="U106" s="318" t="s">
        <v>10</v>
      </c>
      <c r="V106" s="140" t="s">
        <v>692</v>
      </c>
      <c r="W106" s="140"/>
    </row>
    <row r="107" spans="1:23" s="360" customFormat="1" ht="25.5" x14ac:dyDescent="0.25">
      <c r="A107" s="363">
        <f>IF(C107="","",SUBTOTAL(3,$C$10:C107))</f>
        <v>88</v>
      </c>
      <c r="B107" s="291" t="s">
        <v>517</v>
      </c>
      <c r="C107" s="318" t="s">
        <v>25</v>
      </c>
      <c r="D107" s="364">
        <f>F107</f>
        <v>0.52</v>
      </c>
      <c r="E107" s="319"/>
      <c r="F107" s="320">
        <f t="shared" si="6"/>
        <v>0.52</v>
      </c>
      <c r="G107" s="199">
        <v>0.12</v>
      </c>
      <c r="H107" s="199">
        <v>0.3</v>
      </c>
      <c r="I107" s="199">
        <v>0.1</v>
      </c>
      <c r="J107" s="199"/>
      <c r="K107" s="199"/>
      <c r="L107" s="199"/>
      <c r="M107" s="199"/>
      <c r="N107" s="199"/>
      <c r="O107" s="199"/>
      <c r="P107" s="199"/>
      <c r="Q107" s="199"/>
      <c r="R107" s="199"/>
      <c r="S107" s="199"/>
      <c r="T107" s="199"/>
      <c r="U107" s="140" t="s">
        <v>10</v>
      </c>
      <c r="V107" s="140" t="s">
        <v>518</v>
      </c>
      <c r="W107" s="140"/>
    </row>
    <row r="108" spans="1:23" s="360" customFormat="1" ht="25.5" x14ac:dyDescent="0.25">
      <c r="A108" s="363">
        <f>IF(C108="","",SUBTOTAL(3,$C$10:C108))</f>
        <v>89</v>
      </c>
      <c r="B108" s="291" t="s">
        <v>486</v>
      </c>
      <c r="C108" s="318" t="s">
        <v>25</v>
      </c>
      <c r="D108" s="364">
        <f>F108</f>
        <v>0.09</v>
      </c>
      <c r="E108" s="319"/>
      <c r="F108" s="320">
        <f t="shared" si="6"/>
        <v>0.09</v>
      </c>
      <c r="G108" s="199">
        <v>0.01</v>
      </c>
      <c r="H108" s="199">
        <v>0.04</v>
      </c>
      <c r="I108" s="199"/>
      <c r="J108" s="199"/>
      <c r="K108" s="199">
        <v>0.04</v>
      </c>
      <c r="L108" s="199"/>
      <c r="M108" s="199"/>
      <c r="N108" s="199"/>
      <c r="O108" s="199"/>
      <c r="P108" s="199"/>
      <c r="Q108" s="199"/>
      <c r="R108" s="199"/>
      <c r="S108" s="199"/>
      <c r="T108" s="199"/>
      <c r="U108" s="140" t="s">
        <v>10</v>
      </c>
      <c r="V108" s="140" t="s">
        <v>988</v>
      </c>
      <c r="W108" s="140"/>
    </row>
    <row r="109" spans="1:23" s="360" customFormat="1" ht="25.5" x14ac:dyDescent="0.25">
      <c r="A109" s="363">
        <f>IF(C109="","",SUBTOTAL(3,$C$10:C109))</f>
        <v>90</v>
      </c>
      <c r="B109" s="291" t="s">
        <v>578</v>
      </c>
      <c r="C109" s="140" t="s">
        <v>25</v>
      </c>
      <c r="D109" s="289">
        <f>E109+F109</f>
        <v>1.7000000000000001E-2</v>
      </c>
      <c r="E109" s="289"/>
      <c r="F109" s="289">
        <f t="shared" ref="F109:F117" si="7">SUM(G109:T109)</f>
        <v>1.7000000000000001E-2</v>
      </c>
      <c r="G109" s="378">
        <v>1.7000000000000001E-2</v>
      </c>
      <c r="H109" s="378"/>
      <c r="I109" s="378"/>
      <c r="J109" s="379"/>
      <c r="K109" s="379"/>
      <c r="L109" s="379"/>
      <c r="M109" s="379"/>
      <c r="N109" s="379"/>
      <c r="O109" s="379"/>
      <c r="P109" s="379"/>
      <c r="Q109" s="379"/>
      <c r="R109" s="379"/>
      <c r="S109" s="379"/>
      <c r="T109" s="379"/>
      <c r="U109" s="140" t="s">
        <v>10</v>
      </c>
      <c r="V109" s="140" t="s">
        <v>1014</v>
      </c>
      <c r="W109" s="176"/>
    </row>
    <row r="110" spans="1:23" s="360" customFormat="1" ht="25.5" x14ac:dyDescent="0.25">
      <c r="A110" s="363">
        <f>IF(C110="","",SUBTOTAL(3,$C$10:C110))</f>
        <v>91</v>
      </c>
      <c r="B110" s="291" t="s">
        <v>572</v>
      </c>
      <c r="C110" s="140" t="s">
        <v>25</v>
      </c>
      <c r="D110" s="289">
        <f>E110+F110</f>
        <v>0.04</v>
      </c>
      <c r="E110" s="289"/>
      <c r="F110" s="289">
        <f t="shared" si="7"/>
        <v>0.04</v>
      </c>
      <c r="G110" s="377"/>
      <c r="H110" s="378">
        <v>0.04</v>
      </c>
      <c r="I110" s="378"/>
      <c r="J110" s="379"/>
      <c r="K110" s="379"/>
      <c r="L110" s="379"/>
      <c r="M110" s="379"/>
      <c r="N110" s="379"/>
      <c r="O110" s="379"/>
      <c r="P110" s="379"/>
      <c r="Q110" s="379"/>
      <c r="R110" s="379"/>
      <c r="S110" s="379"/>
      <c r="T110" s="379"/>
      <c r="U110" s="369" t="s">
        <v>11</v>
      </c>
      <c r="V110" s="140" t="s">
        <v>945</v>
      </c>
      <c r="W110" s="176"/>
    </row>
    <row r="111" spans="1:23" s="360" customFormat="1" ht="25.5" x14ac:dyDescent="0.25">
      <c r="A111" s="363">
        <f>IF(C111="","",SUBTOTAL(3,$C$10:C111))</f>
        <v>92</v>
      </c>
      <c r="B111" s="291" t="s">
        <v>572</v>
      </c>
      <c r="C111" s="140" t="s">
        <v>25</v>
      </c>
      <c r="D111" s="289">
        <f>E111+F111</f>
        <v>4.5199999999999997E-2</v>
      </c>
      <c r="E111" s="289"/>
      <c r="F111" s="289">
        <f t="shared" si="7"/>
        <v>4.5199999999999997E-2</v>
      </c>
      <c r="G111" s="377"/>
      <c r="H111" s="378">
        <v>4.5199999999999997E-2</v>
      </c>
      <c r="I111" s="378"/>
      <c r="J111" s="379"/>
      <c r="K111" s="379"/>
      <c r="L111" s="379"/>
      <c r="M111" s="379"/>
      <c r="N111" s="379"/>
      <c r="O111" s="379"/>
      <c r="P111" s="379"/>
      <c r="Q111" s="379"/>
      <c r="R111" s="379"/>
      <c r="S111" s="379"/>
      <c r="T111" s="379"/>
      <c r="U111" s="369" t="s">
        <v>11</v>
      </c>
      <c r="V111" s="140" t="s">
        <v>944</v>
      </c>
      <c r="W111" s="176"/>
    </row>
    <row r="112" spans="1:23" s="360" customFormat="1" ht="25.5" x14ac:dyDescent="0.25">
      <c r="A112" s="363">
        <f>IF(C112="","",SUBTOTAL(3,$C$10:C112))</f>
        <v>93</v>
      </c>
      <c r="B112" s="291" t="s">
        <v>572</v>
      </c>
      <c r="C112" s="140" t="s">
        <v>25</v>
      </c>
      <c r="D112" s="289">
        <f>E112+F112</f>
        <v>0.16</v>
      </c>
      <c r="E112" s="289"/>
      <c r="F112" s="289">
        <f t="shared" si="7"/>
        <v>0.16</v>
      </c>
      <c r="G112" s="377"/>
      <c r="H112" s="378">
        <v>0.16</v>
      </c>
      <c r="I112" s="378"/>
      <c r="J112" s="379"/>
      <c r="K112" s="379"/>
      <c r="L112" s="379"/>
      <c r="M112" s="379"/>
      <c r="N112" s="379"/>
      <c r="O112" s="379"/>
      <c r="P112" s="379"/>
      <c r="Q112" s="379"/>
      <c r="R112" s="379"/>
      <c r="S112" s="379"/>
      <c r="T112" s="379"/>
      <c r="U112" s="369" t="s">
        <v>11</v>
      </c>
      <c r="V112" s="140" t="s">
        <v>943</v>
      </c>
      <c r="W112" s="176"/>
    </row>
    <row r="113" spans="1:23" s="360" customFormat="1" ht="25.5" x14ac:dyDescent="0.25">
      <c r="A113" s="363">
        <f>IF(C113="","",SUBTOTAL(3,$C$10:C113))</f>
        <v>94</v>
      </c>
      <c r="B113" s="291" t="s">
        <v>572</v>
      </c>
      <c r="C113" s="140" t="s">
        <v>25</v>
      </c>
      <c r="D113" s="289">
        <f>E113+F113</f>
        <v>0.04</v>
      </c>
      <c r="E113" s="289"/>
      <c r="F113" s="289">
        <f t="shared" si="7"/>
        <v>0.04</v>
      </c>
      <c r="G113" s="377"/>
      <c r="H113" s="378">
        <v>0.04</v>
      </c>
      <c r="I113" s="378"/>
      <c r="J113" s="379"/>
      <c r="K113" s="379"/>
      <c r="L113" s="379"/>
      <c r="M113" s="379"/>
      <c r="N113" s="379"/>
      <c r="O113" s="379"/>
      <c r="P113" s="379"/>
      <c r="Q113" s="379"/>
      <c r="R113" s="379"/>
      <c r="S113" s="379"/>
      <c r="T113" s="379"/>
      <c r="U113" s="369" t="s">
        <v>11</v>
      </c>
      <c r="V113" s="140" t="s">
        <v>946</v>
      </c>
      <c r="W113" s="176"/>
    </row>
    <row r="114" spans="1:23" s="360" customFormat="1" ht="25.5" x14ac:dyDescent="0.25">
      <c r="A114" s="363">
        <f>IF(C114="","",SUBTOTAL(3,$C$10:C114))</f>
        <v>95</v>
      </c>
      <c r="B114" s="291" t="s">
        <v>517</v>
      </c>
      <c r="C114" s="318" t="s">
        <v>25</v>
      </c>
      <c r="D114" s="289">
        <f>F114</f>
        <v>0.26</v>
      </c>
      <c r="E114" s="320"/>
      <c r="F114" s="320">
        <f t="shared" si="7"/>
        <v>0.26</v>
      </c>
      <c r="G114" s="386">
        <v>0.1</v>
      </c>
      <c r="H114" s="386">
        <v>0.1</v>
      </c>
      <c r="I114" s="386">
        <v>0.06</v>
      </c>
      <c r="J114" s="386"/>
      <c r="K114" s="386"/>
      <c r="L114" s="386"/>
      <c r="M114" s="386"/>
      <c r="N114" s="386"/>
      <c r="O114" s="386"/>
      <c r="P114" s="386"/>
      <c r="Q114" s="386"/>
      <c r="R114" s="386"/>
      <c r="S114" s="386"/>
      <c r="T114" s="386"/>
      <c r="U114" s="140" t="s">
        <v>11</v>
      </c>
      <c r="V114" s="140" t="s">
        <v>518</v>
      </c>
      <c r="W114" s="140"/>
    </row>
    <row r="115" spans="1:23" s="360" customFormat="1" ht="38.25" x14ac:dyDescent="0.25">
      <c r="A115" s="363">
        <f>IF(C115="","",SUBTOTAL(3,$C$10:C115))</f>
        <v>96</v>
      </c>
      <c r="B115" s="291" t="s">
        <v>486</v>
      </c>
      <c r="C115" s="318" t="s">
        <v>25</v>
      </c>
      <c r="D115" s="289">
        <f>F115</f>
        <v>0.12</v>
      </c>
      <c r="E115" s="320"/>
      <c r="F115" s="320">
        <f t="shared" si="7"/>
        <v>0.12</v>
      </c>
      <c r="G115" s="199"/>
      <c r="H115" s="199">
        <v>0.12</v>
      </c>
      <c r="I115" s="199">
        <v>0</v>
      </c>
      <c r="J115" s="199"/>
      <c r="K115" s="199"/>
      <c r="L115" s="199"/>
      <c r="M115" s="199"/>
      <c r="N115" s="199"/>
      <c r="O115" s="199"/>
      <c r="P115" s="199"/>
      <c r="Q115" s="199"/>
      <c r="R115" s="199"/>
      <c r="S115" s="199"/>
      <c r="T115" s="199"/>
      <c r="U115" s="140" t="s">
        <v>11</v>
      </c>
      <c r="V115" s="140" t="s">
        <v>550</v>
      </c>
      <c r="W115" s="140"/>
    </row>
    <row r="116" spans="1:23" s="360" customFormat="1" ht="12.75" x14ac:dyDescent="0.25">
      <c r="A116" s="363">
        <f>IF(C116="","",SUBTOTAL(3,$C$10:C116))</f>
        <v>97</v>
      </c>
      <c r="B116" s="375" t="s">
        <v>721</v>
      </c>
      <c r="C116" s="318" t="s">
        <v>25</v>
      </c>
      <c r="D116" s="364">
        <f>E116+F116</f>
        <v>0.06</v>
      </c>
      <c r="E116" s="334"/>
      <c r="F116" s="351">
        <f t="shared" si="7"/>
        <v>0.06</v>
      </c>
      <c r="G116" s="335"/>
      <c r="H116" s="335">
        <v>0.06</v>
      </c>
      <c r="I116" s="335"/>
      <c r="J116" s="335"/>
      <c r="K116" s="335"/>
      <c r="L116" s="335"/>
      <c r="M116" s="335"/>
      <c r="N116" s="335"/>
      <c r="O116" s="335"/>
      <c r="P116" s="335"/>
      <c r="Q116" s="335"/>
      <c r="R116" s="335"/>
      <c r="S116" s="335"/>
      <c r="T116" s="335"/>
      <c r="U116" s="335" t="s">
        <v>11</v>
      </c>
      <c r="V116" s="378" t="s">
        <v>722</v>
      </c>
      <c r="W116" s="140"/>
    </row>
    <row r="117" spans="1:23" s="360" customFormat="1" ht="12.75" x14ac:dyDescent="0.25">
      <c r="A117" s="363">
        <f>IF(C117="","",SUBTOTAL(3,$C$10:C117))</f>
        <v>98</v>
      </c>
      <c r="B117" s="375" t="s">
        <v>719</v>
      </c>
      <c r="C117" s="318" t="s">
        <v>25</v>
      </c>
      <c r="D117" s="364">
        <f>E117+F117</f>
        <v>0.08</v>
      </c>
      <c r="E117" s="334"/>
      <c r="F117" s="351">
        <f t="shared" si="7"/>
        <v>0.08</v>
      </c>
      <c r="G117" s="335"/>
      <c r="H117" s="335">
        <v>0.08</v>
      </c>
      <c r="I117" s="335"/>
      <c r="J117" s="335"/>
      <c r="K117" s="335"/>
      <c r="L117" s="335"/>
      <c r="M117" s="335"/>
      <c r="N117" s="335"/>
      <c r="O117" s="335"/>
      <c r="P117" s="335"/>
      <c r="Q117" s="335"/>
      <c r="R117" s="335"/>
      <c r="S117" s="335"/>
      <c r="T117" s="335"/>
      <c r="U117" s="335" t="s">
        <v>11</v>
      </c>
      <c r="V117" s="378" t="s">
        <v>720</v>
      </c>
      <c r="W117" s="140"/>
    </row>
    <row r="118" spans="1:23" s="360" customFormat="1" ht="12.75" x14ac:dyDescent="0.25">
      <c r="A118" s="363">
        <f>IF(C118="","",SUBTOTAL(3,$C$10:C118))</f>
        <v>99</v>
      </c>
      <c r="B118" s="375" t="s">
        <v>1007</v>
      </c>
      <c r="C118" s="318" t="s">
        <v>25</v>
      </c>
      <c r="D118" s="364">
        <f>E118+F118</f>
        <v>0.04</v>
      </c>
      <c r="E118" s="334"/>
      <c r="F118" s="351">
        <f>SUM(G118:T118)</f>
        <v>0.04</v>
      </c>
      <c r="G118" s="335">
        <v>0.04</v>
      </c>
      <c r="H118" s="335"/>
      <c r="I118" s="335"/>
      <c r="J118" s="335"/>
      <c r="K118" s="335"/>
      <c r="L118" s="335"/>
      <c r="M118" s="335"/>
      <c r="N118" s="335"/>
      <c r="O118" s="335"/>
      <c r="P118" s="335"/>
      <c r="Q118" s="335"/>
      <c r="R118" s="335"/>
      <c r="S118" s="335"/>
      <c r="T118" s="335"/>
      <c r="U118" s="335" t="s">
        <v>11</v>
      </c>
      <c r="V118" s="378" t="s">
        <v>1008</v>
      </c>
      <c r="W118" s="140"/>
    </row>
    <row r="119" spans="1:23" s="360" customFormat="1" ht="25.5" x14ac:dyDescent="0.25">
      <c r="A119" s="363">
        <f>IF(C119="","",SUBTOTAL(3,$C$10:C119))</f>
        <v>100</v>
      </c>
      <c r="B119" s="291" t="s">
        <v>517</v>
      </c>
      <c r="C119" s="318" t="s">
        <v>25</v>
      </c>
      <c r="D119" s="289">
        <f>F119</f>
        <v>0.25</v>
      </c>
      <c r="E119" s="332"/>
      <c r="F119" s="332">
        <f>SUM(G119:T119)</f>
        <v>0.25</v>
      </c>
      <c r="G119" s="387">
        <v>0.1</v>
      </c>
      <c r="H119" s="387">
        <v>0.1</v>
      </c>
      <c r="I119" s="387">
        <v>0.05</v>
      </c>
      <c r="J119" s="387"/>
      <c r="K119" s="368"/>
      <c r="L119" s="368"/>
      <c r="M119" s="368"/>
      <c r="N119" s="368"/>
      <c r="O119" s="368"/>
      <c r="P119" s="368"/>
      <c r="Q119" s="368"/>
      <c r="R119" s="368"/>
      <c r="S119" s="368"/>
      <c r="T119" s="368"/>
      <c r="U119" s="384" t="s">
        <v>5</v>
      </c>
      <c r="V119" s="140" t="s">
        <v>900</v>
      </c>
      <c r="W119" s="140"/>
    </row>
    <row r="120" spans="1:23" s="360" customFormat="1" ht="25.5" x14ac:dyDescent="0.25">
      <c r="A120" s="363">
        <f>IF(C120="","",SUBTOTAL(3,$C$10:C120))</f>
        <v>101</v>
      </c>
      <c r="B120" s="291" t="s">
        <v>486</v>
      </c>
      <c r="C120" s="318" t="s">
        <v>25</v>
      </c>
      <c r="D120" s="289">
        <f>F120</f>
        <v>0.16999999999999998</v>
      </c>
      <c r="E120" s="332"/>
      <c r="F120" s="332">
        <f>SUM(G120:T120)</f>
        <v>0.16999999999999998</v>
      </c>
      <c r="G120" s="387">
        <v>0.08</v>
      </c>
      <c r="H120" s="387">
        <v>0.09</v>
      </c>
      <c r="I120" s="388"/>
      <c r="J120" s="388"/>
      <c r="K120" s="386"/>
      <c r="L120" s="386"/>
      <c r="M120" s="386"/>
      <c r="N120" s="386"/>
      <c r="O120" s="386"/>
      <c r="P120" s="386"/>
      <c r="Q120" s="386"/>
      <c r="R120" s="386"/>
      <c r="S120" s="386"/>
      <c r="T120" s="386"/>
      <c r="U120" s="140" t="s">
        <v>12</v>
      </c>
      <c r="V120" s="140" t="s">
        <v>542</v>
      </c>
      <c r="W120" s="140"/>
    </row>
    <row r="121" spans="1:23" s="360" customFormat="1" ht="12.75" x14ac:dyDescent="0.25">
      <c r="A121" s="363">
        <f>IF(C121="","",SUBTOTAL(3,$C$10:C121))</f>
        <v>102</v>
      </c>
      <c r="B121" s="375" t="s">
        <v>700</v>
      </c>
      <c r="C121" s="318" t="s">
        <v>25</v>
      </c>
      <c r="D121" s="364">
        <f>E121+F121</f>
        <v>0.11</v>
      </c>
      <c r="E121" s="319"/>
      <c r="F121" s="351">
        <f>SUM(G121:T121)</f>
        <v>0.11</v>
      </c>
      <c r="G121" s="318"/>
      <c r="H121" s="318">
        <v>0.11</v>
      </c>
      <c r="I121" s="318"/>
      <c r="J121" s="318"/>
      <c r="K121" s="318"/>
      <c r="L121" s="318"/>
      <c r="M121" s="318"/>
      <c r="N121" s="318"/>
      <c r="O121" s="318"/>
      <c r="P121" s="318"/>
      <c r="Q121" s="318"/>
      <c r="R121" s="318"/>
      <c r="S121" s="318"/>
      <c r="T121" s="318"/>
      <c r="U121" s="318" t="s">
        <v>8</v>
      </c>
      <c r="V121" s="140" t="s">
        <v>702</v>
      </c>
      <c r="W121" s="140"/>
    </row>
    <row r="122" spans="1:23" s="383" customFormat="1" ht="25.5" x14ac:dyDescent="0.2">
      <c r="A122" s="140">
        <f>IF(C122="","",SUBTOTAL(3,$C$10:C122))</f>
        <v>103</v>
      </c>
      <c r="B122" s="291" t="s">
        <v>572</v>
      </c>
      <c r="C122" s="140" t="s">
        <v>25</v>
      </c>
      <c r="D122" s="289">
        <v>0.04</v>
      </c>
      <c r="E122" s="380"/>
      <c r="F122" s="289">
        <v>0.04</v>
      </c>
      <c r="G122" s="381"/>
      <c r="H122" s="377">
        <v>0.04</v>
      </c>
      <c r="I122" s="381"/>
      <c r="J122" s="381"/>
      <c r="K122" s="381"/>
      <c r="L122" s="381"/>
      <c r="M122" s="381"/>
      <c r="N122" s="381"/>
      <c r="O122" s="382"/>
      <c r="P122" s="382"/>
      <c r="Q122" s="382"/>
      <c r="R122" s="382"/>
      <c r="S122" s="382"/>
      <c r="T122" s="382"/>
      <c r="U122" s="140" t="s">
        <v>8</v>
      </c>
      <c r="V122" s="140" t="s">
        <v>1025</v>
      </c>
      <c r="W122" s="176" t="s">
        <v>1037</v>
      </c>
    </row>
    <row r="123" spans="1:23" s="383" customFormat="1" ht="51" x14ac:dyDescent="0.2">
      <c r="A123" s="140">
        <f>IF(C123="","",SUBTOTAL(3,$C$10:C123))</f>
        <v>104</v>
      </c>
      <c r="B123" s="291" t="s">
        <v>571</v>
      </c>
      <c r="C123" s="140" t="s">
        <v>25</v>
      </c>
      <c r="D123" s="289">
        <v>0.32</v>
      </c>
      <c r="E123" s="380"/>
      <c r="F123" s="289">
        <v>0.32</v>
      </c>
      <c r="G123" s="377">
        <v>0.1</v>
      </c>
      <c r="H123" s="377">
        <v>0.15</v>
      </c>
      <c r="I123" s="377">
        <v>7.0000000000000007E-2</v>
      </c>
      <c r="J123" s="381"/>
      <c r="K123" s="381"/>
      <c r="L123" s="381"/>
      <c r="M123" s="381"/>
      <c r="N123" s="381"/>
      <c r="O123" s="382"/>
      <c r="P123" s="382"/>
      <c r="Q123" s="382"/>
      <c r="R123" s="382"/>
      <c r="S123" s="382"/>
      <c r="T123" s="382"/>
      <c r="U123" s="140" t="s">
        <v>8</v>
      </c>
      <c r="V123" s="140" t="s">
        <v>1026</v>
      </c>
      <c r="W123" s="176" t="s">
        <v>1037</v>
      </c>
    </row>
    <row r="124" spans="1:23" s="383" customFormat="1" ht="25.5" x14ac:dyDescent="0.2">
      <c r="A124" s="140">
        <f>IF(C124="","",SUBTOTAL(3,$C$10:C124))</f>
        <v>105</v>
      </c>
      <c r="B124" s="291" t="s">
        <v>572</v>
      </c>
      <c r="C124" s="140" t="s">
        <v>25</v>
      </c>
      <c r="D124" s="289">
        <v>0.08</v>
      </c>
      <c r="E124" s="380"/>
      <c r="F124" s="289">
        <v>0.08</v>
      </c>
      <c r="G124" s="381"/>
      <c r="H124" s="377">
        <v>0.08</v>
      </c>
      <c r="I124" s="381"/>
      <c r="J124" s="381"/>
      <c r="K124" s="381"/>
      <c r="L124" s="381"/>
      <c r="M124" s="381"/>
      <c r="N124" s="381"/>
      <c r="O124" s="382"/>
      <c r="P124" s="382"/>
      <c r="Q124" s="382"/>
      <c r="R124" s="382"/>
      <c r="S124" s="382"/>
      <c r="T124" s="382"/>
      <c r="U124" s="140" t="s">
        <v>12</v>
      </c>
      <c r="V124" s="140" t="s">
        <v>901</v>
      </c>
      <c r="W124" s="176" t="s">
        <v>1037</v>
      </c>
    </row>
    <row r="125" spans="1:23" s="383" customFormat="1" ht="51" x14ac:dyDescent="0.2">
      <c r="A125" s="140">
        <f>IF(C125="","",SUBTOTAL(3,$C$10:C125))</f>
        <v>106</v>
      </c>
      <c r="B125" s="291" t="s">
        <v>570</v>
      </c>
      <c r="C125" s="140" t="s">
        <v>25</v>
      </c>
      <c r="D125" s="289">
        <v>0.54</v>
      </c>
      <c r="E125" s="380"/>
      <c r="F125" s="289">
        <v>0.54</v>
      </c>
      <c r="G125" s="377">
        <v>0.2</v>
      </c>
      <c r="H125" s="377">
        <v>0.25</v>
      </c>
      <c r="I125" s="377">
        <v>0.09</v>
      </c>
      <c r="J125" s="381"/>
      <c r="K125" s="381"/>
      <c r="L125" s="381"/>
      <c r="M125" s="381"/>
      <c r="N125" s="381"/>
      <c r="O125" s="382"/>
      <c r="P125" s="382"/>
      <c r="Q125" s="382"/>
      <c r="R125" s="382"/>
      <c r="S125" s="382"/>
      <c r="T125" s="382"/>
      <c r="U125" s="140" t="s">
        <v>12</v>
      </c>
      <c r="V125" s="140" t="s">
        <v>1027</v>
      </c>
      <c r="W125" s="176" t="s">
        <v>1037</v>
      </c>
    </row>
    <row r="126" spans="1:23" s="383" customFormat="1" ht="25.5" x14ac:dyDescent="0.2">
      <c r="A126" s="140">
        <f>IF(C126="","",SUBTOTAL(3,$C$10:C126))</f>
        <v>107</v>
      </c>
      <c r="B126" s="291" t="s">
        <v>578</v>
      </c>
      <c r="C126" s="140" t="s">
        <v>25</v>
      </c>
      <c r="D126" s="289">
        <v>0.1202</v>
      </c>
      <c r="E126" s="380"/>
      <c r="F126" s="289">
        <v>0.1202</v>
      </c>
      <c r="G126" s="377">
        <v>0.1202</v>
      </c>
      <c r="H126" s="381"/>
      <c r="I126" s="381"/>
      <c r="J126" s="381"/>
      <c r="K126" s="381"/>
      <c r="L126" s="381"/>
      <c r="M126" s="381"/>
      <c r="N126" s="381"/>
      <c r="O126" s="382"/>
      <c r="P126" s="382"/>
      <c r="Q126" s="382"/>
      <c r="R126" s="382"/>
      <c r="S126" s="382"/>
      <c r="T126" s="382"/>
      <c r="U126" s="140" t="s">
        <v>12</v>
      </c>
      <c r="V126" s="140" t="s">
        <v>983</v>
      </c>
      <c r="W126" s="176" t="s">
        <v>1037</v>
      </c>
    </row>
    <row r="127" spans="1:23" s="383" customFormat="1" ht="25.5" x14ac:dyDescent="0.2">
      <c r="A127" s="140">
        <f>IF(C127="","",SUBTOTAL(3,$C$10:C127))</f>
        <v>108</v>
      </c>
      <c r="B127" s="291" t="s">
        <v>902</v>
      </c>
      <c r="C127" s="140" t="s">
        <v>25</v>
      </c>
      <c r="D127" s="289">
        <v>0.1212</v>
      </c>
      <c r="E127" s="380"/>
      <c r="F127" s="289">
        <v>0.1212</v>
      </c>
      <c r="G127" s="377">
        <v>9.1200000000000003E-2</v>
      </c>
      <c r="H127" s="377">
        <v>0.03</v>
      </c>
      <c r="I127" s="381"/>
      <c r="J127" s="381"/>
      <c r="K127" s="381"/>
      <c r="L127" s="381"/>
      <c r="M127" s="381"/>
      <c r="N127" s="381"/>
      <c r="O127" s="382"/>
      <c r="P127" s="382"/>
      <c r="Q127" s="382"/>
      <c r="R127" s="382"/>
      <c r="S127" s="382"/>
      <c r="T127" s="382"/>
      <c r="U127" s="140" t="s">
        <v>9</v>
      </c>
      <c r="V127" s="140" t="s">
        <v>934</v>
      </c>
      <c r="W127" s="176" t="s">
        <v>1037</v>
      </c>
    </row>
    <row r="128" spans="1:23" s="360" customFormat="1" ht="127.5" x14ac:dyDescent="0.25">
      <c r="A128" s="363">
        <f>IF(C128="","",SUBTOTAL(3,$C$10:C128))</f>
        <v>109</v>
      </c>
      <c r="B128" s="291" t="s">
        <v>908</v>
      </c>
      <c r="C128" s="140" t="s">
        <v>25</v>
      </c>
      <c r="D128" s="289">
        <f>E128+F128</f>
        <v>0.27</v>
      </c>
      <c r="E128" s="289"/>
      <c r="F128" s="289">
        <f>SUM(G128:T128)</f>
        <v>0.27</v>
      </c>
      <c r="G128" s="389">
        <v>0.14000000000000001</v>
      </c>
      <c r="H128" s="176">
        <v>0.09</v>
      </c>
      <c r="I128" s="176">
        <v>0.04</v>
      </c>
      <c r="J128" s="176"/>
      <c r="K128" s="176"/>
      <c r="L128" s="176"/>
      <c r="M128" s="176"/>
      <c r="N128" s="176"/>
      <c r="O128" s="176"/>
      <c r="P128" s="176"/>
      <c r="Q128" s="176"/>
      <c r="R128" s="176"/>
      <c r="S128" s="176"/>
      <c r="T128" s="176"/>
      <c r="U128" s="140" t="s">
        <v>9</v>
      </c>
      <c r="V128" s="140" t="s">
        <v>978</v>
      </c>
      <c r="W128" s="176" t="s">
        <v>1037</v>
      </c>
    </row>
    <row r="129" spans="1:23" s="383" customFormat="1" ht="38.25" x14ac:dyDescent="0.2">
      <c r="A129" s="140">
        <f>IF(C129="","",SUBTOTAL(3,$C$10:C129))</f>
        <v>110</v>
      </c>
      <c r="B129" s="291" t="s">
        <v>1028</v>
      </c>
      <c r="C129" s="140" t="s">
        <v>25</v>
      </c>
      <c r="D129" s="289">
        <v>0.42</v>
      </c>
      <c r="E129" s="380"/>
      <c r="F129" s="289">
        <v>0.42</v>
      </c>
      <c r="G129" s="377">
        <v>0.15</v>
      </c>
      <c r="H129" s="377">
        <v>0.17</v>
      </c>
      <c r="I129" s="377">
        <v>0.1</v>
      </c>
      <c r="J129" s="381"/>
      <c r="K129" s="381"/>
      <c r="L129" s="381"/>
      <c r="M129" s="381"/>
      <c r="N129" s="381"/>
      <c r="O129" s="382"/>
      <c r="P129" s="382"/>
      <c r="Q129" s="382"/>
      <c r="R129" s="382"/>
      <c r="S129" s="382"/>
      <c r="T129" s="382"/>
      <c r="U129" s="140" t="s">
        <v>9</v>
      </c>
      <c r="V129" s="140" t="s">
        <v>1029</v>
      </c>
      <c r="W129" s="176" t="s">
        <v>1037</v>
      </c>
    </row>
    <row r="130" spans="1:23" s="360" customFormat="1" ht="38.25" x14ac:dyDescent="0.25">
      <c r="A130" s="363">
        <f>IF(C130="","",SUBTOTAL(3,$C$10:C130))</f>
        <v>111</v>
      </c>
      <c r="B130" s="291" t="s">
        <v>578</v>
      </c>
      <c r="C130" s="140" t="s">
        <v>25</v>
      </c>
      <c r="D130" s="289">
        <f>E130+F130</f>
        <v>0.33119999999999999</v>
      </c>
      <c r="E130" s="289"/>
      <c r="F130" s="289">
        <f>SUM(G130:R130)</f>
        <v>0.33119999999999999</v>
      </c>
      <c r="G130" s="378">
        <v>0.33119999999999999</v>
      </c>
      <c r="H130" s="385"/>
      <c r="I130" s="385"/>
      <c r="J130" s="176"/>
      <c r="K130" s="176"/>
      <c r="L130" s="176"/>
      <c r="M130" s="176"/>
      <c r="N130" s="176"/>
      <c r="O130" s="176"/>
      <c r="P130" s="176"/>
      <c r="Q130" s="176"/>
      <c r="R130" s="176"/>
      <c r="S130" s="176"/>
      <c r="T130" s="176"/>
      <c r="U130" s="140" t="s">
        <v>10</v>
      </c>
      <c r="V130" s="140" t="s">
        <v>1060</v>
      </c>
      <c r="W130" s="176" t="s">
        <v>1037</v>
      </c>
    </row>
    <row r="131" spans="1:23" s="383" customFormat="1" ht="51" x14ac:dyDescent="0.2">
      <c r="A131" s="140">
        <f>IF(C131="","",SUBTOTAL(3,$C$10:C131))</f>
        <v>112</v>
      </c>
      <c r="B131" s="390" t="s">
        <v>570</v>
      </c>
      <c r="C131" s="140" t="s">
        <v>25</v>
      </c>
      <c r="D131" s="289">
        <v>0.6</v>
      </c>
      <c r="E131" s="380"/>
      <c r="F131" s="289">
        <v>0.6</v>
      </c>
      <c r="G131" s="377">
        <v>0.2</v>
      </c>
      <c r="H131" s="377">
        <v>0.3</v>
      </c>
      <c r="I131" s="377">
        <v>0.1</v>
      </c>
      <c r="J131" s="381"/>
      <c r="K131" s="381"/>
      <c r="L131" s="381"/>
      <c r="M131" s="381"/>
      <c r="N131" s="381"/>
      <c r="O131" s="382"/>
      <c r="P131" s="382"/>
      <c r="Q131" s="382"/>
      <c r="R131" s="382"/>
      <c r="S131" s="382"/>
      <c r="T131" s="382"/>
      <c r="U131" s="140" t="s">
        <v>10</v>
      </c>
      <c r="V131" s="391" t="s">
        <v>1030</v>
      </c>
      <c r="W131" s="291" t="s">
        <v>1037</v>
      </c>
    </row>
    <row r="132" spans="1:23" s="383" customFormat="1" ht="25.5" x14ac:dyDescent="0.2">
      <c r="A132" s="140">
        <f>IF(C132="","",SUBTOTAL(3,$C$10:C132))</f>
        <v>113</v>
      </c>
      <c r="B132" s="291" t="s">
        <v>903</v>
      </c>
      <c r="C132" s="140" t="s">
        <v>25</v>
      </c>
      <c r="D132" s="289">
        <v>0.04</v>
      </c>
      <c r="E132" s="380"/>
      <c r="F132" s="289">
        <v>0.04</v>
      </c>
      <c r="G132" s="377">
        <v>0.04</v>
      </c>
      <c r="H132" s="381"/>
      <c r="I132" s="381"/>
      <c r="J132" s="381"/>
      <c r="K132" s="381"/>
      <c r="L132" s="381"/>
      <c r="M132" s="381"/>
      <c r="N132" s="381"/>
      <c r="O132" s="382"/>
      <c r="P132" s="382"/>
      <c r="Q132" s="382"/>
      <c r="R132" s="382"/>
      <c r="S132" s="382"/>
      <c r="T132" s="382"/>
      <c r="U132" s="140" t="s">
        <v>10</v>
      </c>
      <c r="V132" s="140" t="s">
        <v>1031</v>
      </c>
      <c r="W132" s="140" t="s">
        <v>1037</v>
      </c>
    </row>
    <row r="133" spans="1:23" s="383" customFormat="1" ht="25.5" x14ac:dyDescent="0.2">
      <c r="A133" s="140">
        <f>IF(C133="","",SUBTOTAL(3,$C$10:C133))</f>
        <v>114</v>
      </c>
      <c r="B133" s="291" t="s">
        <v>572</v>
      </c>
      <c r="C133" s="140" t="s">
        <v>25</v>
      </c>
      <c r="D133" s="289">
        <v>7.3999999999999996E-2</v>
      </c>
      <c r="E133" s="380"/>
      <c r="F133" s="289">
        <v>7.3999999999999996E-2</v>
      </c>
      <c r="G133" s="381"/>
      <c r="H133" s="377">
        <v>7.3999999999999996E-2</v>
      </c>
      <c r="I133" s="381"/>
      <c r="J133" s="381"/>
      <c r="K133" s="381"/>
      <c r="L133" s="381"/>
      <c r="M133" s="381"/>
      <c r="N133" s="381"/>
      <c r="O133" s="382"/>
      <c r="P133" s="382"/>
      <c r="Q133" s="382"/>
      <c r="R133" s="382"/>
      <c r="S133" s="382"/>
      <c r="T133" s="382"/>
      <c r="U133" s="140" t="s">
        <v>5</v>
      </c>
      <c r="V133" s="140" t="s">
        <v>1032</v>
      </c>
      <c r="W133" s="140" t="s">
        <v>1037</v>
      </c>
    </row>
    <row r="134" spans="1:23" s="383" customFormat="1" ht="38.25" x14ac:dyDescent="0.2">
      <c r="A134" s="140">
        <f>IF(C134="","",SUBTOTAL(3,$C$10:C134))</f>
        <v>115</v>
      </c>
      <c r="B134" s="382" t="s">
        <v>570</v>
      </c>
      <c r="C134" s="140" t="s">
        <v>25</v>
      </c>
      <c r="D134" s="289">
        <v>0.2</v>
      </c>
      <c r="E134" s="380"/>
      <c r="F134" s="289">
        <v>0.2</v>
      </c>
      <c r="G134" s="377">
        <v>0.05</v>
      </c>
      <c r="H134" s="377">
        <v>0.1</v>
      </c>
      <c r="I134" s="377">
        <v>0.05</v>
      </c>
      <c r="J134" s="381"/>
      <c r="K134" s="381"/>
      <c r="L134" s="381"/>
      <c r="M134" s="381"/>
      <c r="N134" s="381"/>
      <c r="O134" s="382"/>
      <c r="P134" s="382"/>
      <c r="Q134" s="382"/>
      <c r="R134" s="382"/>
      <c r="S134" s="382"/>
      <c r="T134" s="382"/>
      <c r="U134" s="140" t="s">
        <v>5</v>
      </c>
      <c r="V134" s="392" t="s">
        <v>1033</v>
      </c>
      <c r="W134" s="291" t="s">
        <v>1037</v>
      </c>
    </row>
    <row r="135" spans="1:23" s="383" customFormat="1" ht="51" x14ac:dyDescent="0.2">
      <c r="A135" s="140">
        <f>IF(C135="","",SUBTOTAL(3,$C$10:C135))</f>
        <v>116</v>
      </c>
      <c r="B135" s="291" t="s">
        <v>902</v>
      </c>
      <c r="C135" s="140" t="s">
        <v>25</v>
      </c>
      <c r="D135" s="289">
        <v>0.26</v>
      </c>
      <c r="E135" s="380"/>
      <c r="F135" s="289">
        <v>0.26</v>
      </c>
      <c r="G135" s="377">
        <v>0.12</v>
      </c>
      <c r="H135" s="377">
        <v>0.14000000000000001</v>
      </c>
      <c r="I135" s="381"/>
      <c r="J135" s="381"/>
      <c r="K135" s="381"/>
      <c r="L135" s="381"/>
      <c r="M135" s="381"/>
      <c r="N135" s="381"/>
      <c r="O135" s="382"/>
      <c r="P135" s="382"/>
      <c r="Q135" s="382"/>
      <c r="R135" s="382"/>
      <c r="S135" s="382"/>
      <c r="T135" s="382"/>
      <c r="U135" s="140" t="s">
        <v>7</v>
      </c>
      <c r="V135" s="140" t="s">
        <v>977</v>
      </c>
      <c r="W135" s="140" t="s">
        <v>1037</v>
      </c>
    </row>
    <row r="136" spans="1:23" s="383" customFormat="1" ht="38.25" x14ac:dyDescent="0.2">
      <c r="A136" s="140">
        <f>IF(C136="","",SUBTOTAL(3,$C$10:C136))</f>
        <v>117</v>
      </c>
      <c r="B136" s="291" t="s">
        <v>570</v>
      </c>
      <c r="C136" s="140" t="s">
        <v>25</v>
      </c>
      <c r="D136" s="289">
        <v>0.4</v>
      </c>
      <c r="E136" s="380"/>
      <c r="F136" s="289">
        <v>0.4</v>
      </c>
      <c r="G136" s="377">
        <v>0.1</v>
      </c>
      <c r="H136" s="377">
        <v>0.2</v>
      </c>
      <c r="I136" s="377">
        <v>0.1</v>
      </c>
      <c r="J136" s="381"/>
      <c r="K136" s="381"/>
      <c r="L136" s="381"/>
      <c r="M136" s="381"/>
      <c r="N136" s="381"/>
      <c r="O136" s="382"/>
      <c r="P136" s="382"/>
      <c r="Q136" s="382"/>
      <c r="R136" s="382"/>
      <c r="S136" s="382"/>
      <c r="T136" s="382"/>
      <c r="U136" s="140" t="s">
        <v>7</v>
      </c>
      <c r="V136" s="140" t="s">
        <v>1034</v>
      </c>
      <c r="W136" s="291" t="s">
        <v>1037</v>
      </c>
    </row>
    <row r="137" spans="1:23" s="383" customFormat="1" ht="25.5" x14ac:dyDescent="0.2">
      <c r="A137" s="140">
        <f>IF(C137="","",SUBTOTAL(3,$C$10:C137))</f>
        <v>118</v>
      </c>
      <c r="B137" s="291" t="s">
        <v>572</v>
      </c>
      <c r="C137" s="140" t="s">
        <v>25</v>
      </c>
      <c r="D137" s="289">
        <v>4.0000000000000001E-3</v>
      </c>
      <c r="E137" s="380"/>
      <c r="F137" s="289">
        <v>4.0000000000000001E-3</v>
      </c>
      <c r="G137" s="381"/>
      <c r="H137" s="377">
        <v>4.0000000000000001E-3</v>
      </c>
      <c r="I137" s="381"/>
      <c r="J137" s="381"/>
      <c r="K137" s="381"/>
      <c r="L137" s="381"/>
      <c r="M137" s="381"/>
      <c r="N137" s="381"/>
      <c r="O137" s="382"/>
      <c r="P137" s="382"/>
      <c r="Q137" s="382"/>
      <c r="R137" s="382"/>
      <c r="S137" s="382"/>
      <c r="T137" s="382"/>
      <c r="U137" s="140" t="s">
        <v>7</v>
      </c>
      <c r="V137" s="140" t="s">
        <v>1035</v>
      </c>
      <c r="W137" s="291" t="s">
        <v>1037</v>
      </c>
    </row>
    <row r="138" spans="1:23" s="383" customFormat="1" ht="51" x14ac:dyDescent="0.2">
      <c r="A138" s="140">
        <f>IF(C138="","",SUBTOTAL(3,$C$10:C138))</f>
        <v>119</v>
      </c>
      <c r="B138" s="291" t="s">
        <v>908</v>
      </c>
      <c r="C138" s="140" t="s">
        <v>25</v>
      </c>
      <c r="D138" s="289">
        <v>0.31879999999999997</v>
      </c>
      <c r="E138" s="380"/>
      <c r="F138" s="289">
        <v>0.31879999999999997</v>
      </c>
      <c r="G138" s="377">
        <v>0.1</v>
      </c>
      <c r="H138" s="377">
        <v>0.1</v>
      </c>
      <c r="I138" s="377">
        <v>0.1188</v>
      </c>
      <c r="J138" s="381"/>
      <c r="K138" s="381"/>
      <c r="L138" s="381"/>
      <c r="M138" s="381"/>
      <c r="N138" s="381"/>
      <c r="O138" s="382"/>
      <c r="P138" s="382"/>
      <c r="Q138" s="382"/>
      <c r="R138" s="382"/>
      <c r="S138" s="382"/>
      <c r="T138" s="382"/>
      <c r="U138" s="140" t="s">
        <v>11</v>
      </c>
      <c r="V138" s="140" t="s">
        <v>981</v>
      </c>
      <c r="W138" s="291" t="s">
        <v>1037</v>
      </c>
    </row>
    <row r="139" spans="1:23" s="383" customFormat="1" ht="51" x14ac:dyDescent="0.2">
      <c r="A139" s="140">
        <f>IF(C139="","",SUBTOTAL(3,$C$10:C139))</f>
        <v>120</v>
      </c>
      <c r="B139" s="291" t="s">
        <v>908</v>
      </c>
      <c r="C139" s="140" t="s">
        <v>25</v>
      </c>
      <c r="D139" s="289">
        <v>0.3</v>
      </c>
      <c r="E139" s="380"/>
      <c r="F139" s="289">
        <v>0.3</v>
      </c>
      <c r="G139" s="377">
        <v>0.1</v>
      </c>
      <c r="H139" s="377">
        <v>0.1</v>
      </c>
      <c r="I139" s="377">
        <v>0.1</v>
      </c>
      <c r="J139" s="381"/>
      <c r="K139" s="381"/>
      <c r="L139" s="381"/>
      <c r="M139" s="381"/>
      <c r="N139" s="381"/>
      <c r="O139" s="382"/>
      <c r="P139" s="382"/>
      <c r="Q139" s="382"/>
      <c r="R139" s="382"/>
      <c r="S139" s="382"/>
      <c r="T139" s="382"/>
      <c r="U139" s="140" t="s">
        <v>11</v>
      </c>
      <c r="V139" s="140" t="s">
        <v>1036</v>
      </c>
      <c r="W139" s="291" t="s">
        <v>1037</v>
      </c>
    </row>
    <row r="140" spans="1:23" s="383" customFormat="1" ht="38.25" x14ac:dyDescent="0.2">
      <c r="A140" s="140">
        <f>IF(C140="","",SUBTOTAL(3,$C$10:C140))</f>
        <v>121</v>
      </c>
      <c r="B140" s="291" t="s">
        <v>908</v>
      </c>
      <c r="C140" s="140" t="s">
        <v>25</v>
      </c>
      <c r="D140" s="289">
        <v>0.155</v>
      </c>
      <c r="E140" s="380"/>
      <c r="F140" s="289">
        <v>0.155</v>
      </c>
      <c r="G140" s="377">
        <v>7.0000000000000007E-2</v>
      </c>
      <c r="H140" s="377">
        <v>0.04</v>
      </c>
      <c r="I140" s="377">
        <v>4.4999999999999998E-2</v>
      </c>
      <c r="J140" s="381"/>
      <c r="K140" s="381"/>
      <c r="L140" s="381"/>
      <c r="M140" s="381"/>
      <c r="N140" s="381"/>
      <c r="O140" s="382"/>
      <c r="P140" s="382"/>
      <c r="Q140" s="382"/>
      <c r="R140" s="382"/>
      <c r="S140" s="382"/>
      <c r="T140" s="382"/>
      <c r="U140" s="140" t="s">
        <v>13</v>
      </c>
      <c r="V140" s="367" t="s">
        <v>909</v>
      </c>
      <c r="W140" s="291" t="s">
        <v>1037</v>
      </c>
    </row>
    <row r="141" spans="1:23" s="383" customFormat="1" ht="38.25" x14ac:dyDescent="0.2">
      <c r="A141" s="140">
        <f>IF(C141="","",SUBTOTAL(3,$C$10:C141))</f>
        <v>122</v>
      </c>
      <c r="B141" s="291" t="s">
        <v>908</v>
      </c>
      <c r="C141" s="140" t="s">
        <v>25</v>
      </c>
      <c r="D141" s="289">
        <v>0.2</v>
      </c>
      <c r="E141" s="380"/>
      <c r="F141" s="289">
        <v>0.2</v>
      </c>
      <c r="G141" s="377">
        <v>0.05</v>
      </c>
      <c r="H141" s="377">
        <v>0.1</v>
      </c>
      <c r="I141" s="377">
        <v>0.05</v>
      </c>
      <c r="J141" s="381"/>
      <c r="K141" s="381"/>
      <c r="L141" s="381"/>
      <c r="M141" s="381"/>
      <c r="N141" s="381"/>
      <c r="O141" s="382"/>
      <c r="P141" s="382"/>
      <c r="Q141" s="382"/>
      <c r="R141" s="382"/>
      <c r="S141" s="382"/>
      <c r="T141" s="382"/>
      <c r="U141" s="140" t="s">
        <v>13</v>
      </c>
      <c r="V141" s="140" t="s">
        <v>948</v>
      </c>
      <c r="W141" s="291" t="s">
        <v>1037</v>
      </c>
    </row>
    <row r="142" spans="1:23" s="360" customFormat="1" ht="25.5" x14ac:dyDescent="0.25">
      <c r="A142" s="363">
        <f>IF(C142="","",SUBTOTAL(3,$C$10:C142))</f>
        <v>123</v>
      </c>
      <c r="B142" s="291" t="s">
        <v>1050</v>
      </c>
      <c r="C142" s="140" t="s">
        <v>14</v>
      </c>
      <c r="D142" s="289">
        <f>E142+F142</f>
        <v>0.6</v>
      </c>
      <c r="E142" s="289"/>
      <c r="F142" s="289">
        <f t="shared" ref="F142:F149" si="8">SUM(G142:T142)</f>
        <v>0.6</v>
      </c>
      <c r="G142" s="377">
        <v>0.6</v>
      </c>
      <c r="H142" s="378"/>
      <c r="I142" s="378"/>
      <c r="J142" s="379"/>
      <c r="K142" s="379"/>
      <c r="L142" s="379"/>
      <c r="M142" s="379"/>
      <c r="N142" s="379"/>
      <c r="O142" s="379"/>
      <c r="P142" s="379"/>
      <c r="Q142" s="379"/>
      <c r="R142" s="379"/>
      <c r="S142" s="379"/>
      <c r="T142" s="379"/>
      <c r="U142" s="369" t="s">
        <v>13</v>
      </c>
      <c r="V142" s="140" t="s">
        <v>1049</v>
      </c>
      <c r="W142" s="176"/>
    </row>
    <row r="143" spans="1:23" s="360" customFormat="1" ht="25.5" x14ac:dyDescent="0.25">
      <c r="A143" s="363">
        <f>IF(C143="","",SUBTOTAL(3,$C$10:C143))</f>
        <v>124</v>
      </c>
      <c r="B143" s="291" t="s">
        <v>1015</v>
      </c>
      <c r="C143" s="140" t="s">
        <v>14</v>
      </c>
      <c r="D143" s="289">
        <v>0.3</v>
      </c>
      <c r="E143" s="289"/>
      <c r="F143" s="289">
        <f t="shared" si="8"/>
        <v>0.3</v>
      </c>
      <c r="G143" s="377"/>
      <c r="H143" s="378">
        <v>0.3</v>
      </c>
      <c r="I143" s="378"/>
      <c r="J143" s="379"/>
      <c r="K143" s="379"/>
      <c r="L143" s="379"/>
      <c r="M143" s="379"/>
      <c r="N143" s="379"/>
      <c r="O143" s="379"/>
      <c r="P143" s="379"/>
      <c r="Q143" s="379"/>
      <c r="R143" s="379"/>
      <c r="S143" s="379"/>
      <c r="T143" s="379"/>
      <c r="U143" s="369" t="s">
        <v>11</v>
      </c>
      <c r="V143" s="140" t="s">
        <v>1016</v>
      </c>
      <c r="W143" s="176"/>
    </row>
    <row r="144" spans="1:23" s="360" customFormat="1" ht="25.5" x14ac:dyDescent="0.25">
      <c r="A144" s="363">
        <f>IF(C144="","",SUBTOTAL(3,$C$10:C144))</f>
        <v>125</v>
      </c>
      <c r="B144" s="291" t="s">
        <v>1015</v>
      </c>
      <c r="C144" s="140" t="s">
        <v>14</v>
      </c>
      <c r="D144" s="289">
        <f>E144+F144</f>
        <v>0.14449999999999999</v>
      </c>
      <c r="E144" s="289"/>
      <c r="F144" s="289">
        <f>SUM(G144:T144)</f>
        <v>0.14449999999999999</v>
      </c>
      <c r="G144" s="377"/>
      <c r="H144" s="378">
        <v>0.14449999999999999</v>
      </c>
      <c r="I144" s="378"/>
      <c r="J144" s="379"/>
      <c r="K144" s="379"/>
      <c r="L144" s="379"/>
      <c r="M144" s="379"/>
      <c r="N144" s="379"/>
      <c r="O144" s="379"/>
      <c r="P144" s="379"/>
      <c r="Q144" s="379"/>
      <c r="R144" s="379"/>
      <c r="S144" s="379"/>
      <c r="T144" s="379"/>
      <c r="U144" s="369" t="s">
        <v>11</v>
      </c>
      <c r="V144" s="140" t="s">
        <v>1061</v>
      </c>
      <c r="W144" s="176"/>
    </row>
    <row r="145" spans="1:23" s="360" customFormat="1" ht="25.5" x14ac:dyDescent="0.25">
      <c r="A145" s="363">
        <f>IF(C145="","",SUBTOTAL(3,$C$10:C145))</f>
        <v>126</v>
      </c>
      <c r="B145" s="291" t="s">
        <v>1015</v>
      </c>
      <c r="C145" s="140" t="s">
        <v>14</v>
      </c>
      <c r="D145" s="289">
        <f>E145+F145</f>
        <v>1.7999999999999999E-2</v>
      </c>
      <c r="E145" s="289"/>
      <c r="F145" s="289">
        <f>SUM(G145:T145)</f>
        <v>1.7999999999999999E-2</v>
      </c>
      <c r="G145" s="377"/>
      <c r="H145" s="378"/>
      <c r="I145" s="378"/>
      <c r="J145" s="379"/>
      <c r="K145" s="379"/>
      <c r="L145" s="379"/>
      <c r="M145" s="378">
        <v>1.7999999999999999E-2</v>
      </c>
      <c r="N145" s="379"/>
      <c r="O145" s="379"/>
      <c r="P145" s="379"/>
      <c r="Q145" s="379"/>
      <c r="R145" s="379"/>
      <c r="S145" s="379"/>
      <c r="T145" s="379"/>
      <c r="U145" s="369" t="s">
        <v>11</v>
      </c>
      <c r="V145" s="140" t="s">
        <v>1064</v>
      </c>
      <c r="W145" s="176"/>
    </row>
    <row r="146" spans="1:23" s="360" customFormat="1" ht="25.5" x14ac:dyDescent="0.25">
      <c r="A146" s="363">
        <f>IF(C146="","",SUBTOTAL(3,$C$10:C146))</f>
        <v>127</v>
      </c>
      <c r="B146" s="291" t="s">
        <v>1062</v>
      </c>
      <c r="C146" s="140" t="s">
        <v>14</v>
      </c>
      <c r="D146" s="289">
        <f>E146+F146</f>
        <v>8.5999999999999993E-2</v>
      </c>
      <c r="E146" s="289"/>
      <c r="F146" s="289">
        <f>SUM(G146:T146)</f>
        <v>8.5999999999999993E-2</v>
      </c>
      <c r="G146" s="377"/>
      <c r="H146" s="378"/>
      <c r="I146" s="378"/>
      <c r="J146" s="379"/>
      <c r="K146" s="379"/>
      <c r="L146" s="379"/>
      <c r="M146" s="378">
        <v>8.5999999999999993E-2</v>
      </c>
      <c r="N146" s="379"/>
      <c r="O146" s="379"/>
      <c r="P146" s="379"/>
      <c r="Q146" s="379"/>
      <c r="R146" s="379"/>
      <c r="S146" s="379"/>
      <c r="T146" s="379"/>
      <c r="U146" s="369" t="s">
        <v>9</v>
      </c>
      <c r="V146" s="140" t="s">
        <v>1063</v>
      </c>
      <c r="W146" s="176"/>
    </row>
    <row r="147" spans="1:23" s="360" customFormat="1" ht="25.5" x14ac:dyDescent="0.25">
      <c r="A147" s="363">
        <f>IF(C147="","",SUBTOTAL(3,$C$10:C147))</f>
        <v>128</v>
      </c>
      <c r="B147" s="375" t="s">
        <v>269</v>
      </c>
      <c r="C147" s="318" t="s">
        <v>14</v>
      </c>
      <c r="D147" s="289">
        <f>E147+F147</f>
        <v>0.04</v>
      </c>
      <c r="E147" s="332"/>
      <c r="F147" s="332">
        <f t="shared" si="8"/>
        <v>0.04</v>
      </c>
      <c r="G147" s="333"/>
      <c r="H147" s="333"/>
      <c r="I147" s="333"/>
      <c r="J147" s="333"/>
      <c r="K147" s="333"/>
      <c r="L147" s="333"/>
      <c r="M147" s="333"/>
      <c r="N147" s="333"/>
      <c r="O147" s="333">
        <v>0.04</v>
      </c>
      <c r="P147" s="321"/>
      <c r="Q147" s="321"/>
      <c r="R147" s="321"/>
      <c r="S147" s="321"/>
      <c r="T147" s="321"/>
      <c r="U147" s="318" t="s">
        <v>7</v>
      </c>
      <c r="V147" s="318" t="s">
        <v>270</v>
      </c>
      <c r="W147" s="140"/>
    </row>
    <row r="148" spans="1:23" s="360" customFormat="1" ht="25.5" x14ac:dyDescent="0.25">
      <c r="A148" s="363">
        <f>IF(C148="","",SUBTOTAL(3,$C$10:C148))</f>
        <v>129</v>
      </c>
      <c r="B148" s="365" t="s">
        <v>246</v>
      </c>
      <c r="C148" s="318" t="s">
        <v>14</v>
      </c>
      <c r="D148" s="289">
        <v>0.05</v>
      </c>
      <c r="E148" s="289"/>
      <c r="F148" s="332">
        <f t="shared" si="8"/>
        <v>0.05</v>
      </c>
      <c r="G148" s="378"/>
      <c r="H148" s="378"/>
      <c r="I148" s="378"/>
      <c r="J148" s="378"/>
      <c r="K148" s="378"/>
      <c r="L148" s="378"/>
      <c r="M148" s="378">
        <v>0.05</v>
      </c>
      <c r="N148" s="378"/>
      <c r="O148" s="378"/>
      <c r="P148" s="199"/>
      <c r="Q148" s="199"/>
      <c r="R148" s="199"/>
      <c r="S148" s="199"/>
      <c r="T148" s="199"/>
      <c r="U148" s="318" t="s">
        <v>10</v>
      </c>
      <c r="V148" s="378" t="s">
        <v>247</v>
      </c>
      <c r="W148" s="140"/>
    </row>
    <row r="149" spans="1:23" s="360" customFormat="1" ht="25.5" x14ac:dyDescent="0.25">
      <c r="A149" s="363">
        <f>IF(C149="","",SUBTOTAL(3,$C$10:C149))</f>
        <v>130</v>
      </c>
      <c r="B149" s="393" t="s">
        <v>511</v>
      </c>
      <c r="C149" s="318" t="s">
        <v>14</v>
      </c>
      <c r="D149" s="289">
        <f>F149</f>
        <v>0.31</v>
      </c>
      <c r="E149" s="332"/>
      <c r="F149" s="332">
        <f t="shared" si="8"/>
        <v>0.31</v>
      </c>
      <c r="G149" s="378"/>
      <c r="H149" s="378">
        <v>0.31</v>
      </c>
      <c r="I149" s="378"/>
      <c r="J149" s="378"/>
      <c r="K149" s="378"/>
      <c r="L149" s="378"/>
      <c r="M149" s="378"/>
      <c r="N149" s="378"/>
      <c r="O149" s="378"/>
      <c r="P149" s="199"/>
      <c r="Q149" s="199"/>
      <c r="R149" s="199"/>
      <c r="S149" s="199"/>
      <c r="T149" s="199"/>
      <c r="U149" s="318" t="s">
        <v>637</v>
      </c>
      <c r="V149" s="140" t="s">
        <v>687</v>
      </c>
      <c r="W149" s="140"/>
    </row>
    <row r="150" spans="1:23" s="360" customFormat="1" ht="25.5" x14ac:dyDescent="0.25">
      <c r="A150" s="363">
        <f>IF(C150="","",SUBTOTAL(3,$C$10:C150))</f>
        <v>131</v>
      </c>
      <c r="B150" s="291" t="s">
        <v>971</v>
      </c>
      <c r="C150" s="140" t="s">
        <v>14</v>
      </c>
      <c r="D150" s="289">
        <v>0.2</v>
      </c>
      <c r="E150" s="289"/>
      <c r="F150" s="289">
        <v>0.2</v>
      </c>
      <c r="G150" s="385"/>
      <c r="H150" s="385"/>
      <c r="I150" s="385">
        <v>0.02</v>
      </c>
      <c r="J150" s="385"/>
      <c r="K150" s="378"/>
      <c r="L150" s="385"/>
      <c r="M150" s="385"/>
      <c r="N150" s="385"/>
      <c r="O150" s="385"/>
      <c r="P150" s="176"/>
      <c r="Q150" s="176"/>
      <c r="R150" s="176"/>
      <c r="S150" s="176"/>
      <c r="T150" s="176"/>
      <c r="U150" s="140" t="s">
        <v>400</v>
      </c>
      <c r="V150" s="140" t="s">
        <v>972</v>
      </c>
      <c r="W150" s="176"/>
    </row>
    <row r="151" spans="1:23" s="360" customFormat="1" ht="25.5" x14ac:dyDescent="0.25">
      <c r="A151" s="363">
        <f>IF(C151="","",SUBTOTAL(3,$C$10:C151))</f>
        <v>132</v>
      </c>
      <c r="B151" s="291" t="s">
        <v>974</v>
      </c>
      <c r="C151" s="140" t="s">
        <v>14</v>
      </c>
      <c r="D151" s="289">
        <v>0.2</v>
      </c>
      <c r="E151" s="289"/>
      <c r="F151" s="289">
        <v>0.2</v>
      </c>
      <c r="G151" s="385"/>
      <c r="H151" s="385"/>
      <c r="I151" s="385"/>
      <c r="J151" s="385"/>
      <c r="K151" s="378">
        <v>0.2</v>
      </c>
      <c r="L151" s="385"/>
      <c r="M151" s="385"/>
      <c r="N151" s="385"/>
      <c r="O151" s="385"/>
      <c r="P151" s="176"/>
      <c r="Q151" s="176"/>
      <c r="R151" s="176"/>
      <c r="S151" s="176"/>
      <c r="T151" s="176"/>
      <c r="U151" s="140" t="s">
        <v>400</v>
      </c>
      <c r="V151" s="140" t="s">
        <v>924</v>
      </c>
      <c r="W151" s="176"/>
    </row>
    <row r="152" spans="1:23" s="360" customFormat="1" ht="25.5" x14ac:dyDescent="0.25">
      <c r="A152" s="363">
        <f>IF(C152="","",SUBTOTAL(3,$C$10:C152))</f>
        <v>133</v>
      </c>
      <c r="B152" s="375" t="s">
        <v>824</v>
      </c>
      <c r="C152" s="318" t="s">
        <v>14</v>
      </c>
      <c r="D152" s="289">
        <f>E152+F152</f>
        <v>0.03</v>
      </c>
      <c r="E152" s="332"/>
      <c r="F152" s="332">
        <f>SUM(G152:T152)</f>
        <v>0.03</v>
      </c>
      <c r="G152" s="333"/>
      <c r="H152" s="333">
        <v>1.7899999999999999E-2</v>
      </c>
      <c r="I152" s="333">
        <v>1.21E-2</v>
      </c>
      <c r="J152" s="333"/>
      <c r="K152" s="333"/>
      <c r="L152" s="333"/>
      <c r="M152" s="333"/>
      <c r="N152" s="333"/>
      <c r="O152" s="333"/>
      <c r="P152" s="321"/>
      <c r="Q152" s="321"/>
      <c r="R152" s="321"/>
      <c r="S152" s="321"/>
      <c r="T152" s="321"/>
      <c r="U152" s="318" t="s">
        <v>5</v>
      </c>
      <c r="V152" s="318" t="s">
        <v>827</v>
      </c>
      <c r="W152" s="140"/>
    </row>
    <row r="153" spans="1:23" s="360" customFormat="1" ht="25.5" x14ac:dyDescent="0.25">
      <c r="A153" s="363">
        <f>IF(C153="","",SUBTOTAL(3,$C$10:C153))</f>
        <v>134</v>
      </c>
      <c r="B153" s="291" t="s">
        <v>928</v>
      </c>
      <c r="C153" s="140" t="s">
        <v>15</v>
      </c>
      <c r="D153" s="289">
        <f>E153+F153</f>
        <v>0.14499999999999999</v>
      </c>
      <c r="E153" s="289"/>
      <c r="F153" s="289">
        <f>SUM(G153:T153)</f>
        <v>0.14499999999999999</v>
      </c>
      <c r="G153" s="377" t="s">
        <v>918</v>
      </c>
      <c r="H153" s="378">
        <v>0.14499999999999999</v>
      </c>
      <c r="I153" s="378"/>
      <c r="J153" s="378"/>
      <c r="K153" s="378"/>
      <c r="L153" s="378" t="s">
        <v>918</v>
      </c>
      <c r="M153" s="378" t="s">
        <v>918</v>
      </c>
      <c r="N153" s="378"/>
      <c r="O153" s="378"/>
      <c r="P153" s="379"/>
      <c r="Q153" s="379"/>
      <c r="R153" s="379"/>
      <c r="S153" s="379"/>
      <c r="T153" s="140" t="s">
        <v>918</v>
      </c>
      <c r="U153" s="140" t="s">
        <v>8</v>
      </c>
      <c r="V153" s="140" t="s">
        <v>985</v>
      </c>
      <c r="W153" s="176"/>
    </row>
    <row r="154" spans="1:23" s="360" customFormat="1" ht="25.5" x14ac:dyDescent="0.25">
      <c r="A154" s="363">
        <f>IF(C154="","",SUBTOTAL(3,$C$10:C154))</f>
        <v>135</v>
      </c>
      <c r="B154" s="375" t="s">
        <v>1009</v>
      </c>
      <c r="C154" s="318" t="s">
        <v>15</v>
      </c>
      <c r="D154" s="289">
        <f>E154+F154</f>
        <v>0.28999999999999998</v>
      </c>
      <c r="E154" s="332"/>
      <c r="F154" s="332">
        <f>SUM(G154:T154)</f>
        <v>0.28999999999999998</v>
      </c>
      <c r="G154" s="333">
        <v>0.28999999999999998</v>
      </c>
      <c r="H154" s="333"/>
      <c r="I154" s="333"/>
      <c r="J154" s="333"/>
      <c r="K154" s="333"/>
      <c r="L154" s="333"/>
      <c r="M154" s="333"/>
      <c r="N154" s="333"/>
      <c r="O154" s="333"/>
      <c r="P154" s="321"/>
      <c r="Q154" s="321"/>
      <c r="R154" s="321"/>
      <c r="S154" s="321"/>
      <c r="T154" s="321"/>
      <c r="U154" s="318" t="s">
        <v>637</v>
      </c>
      <c r="V154" s="318" t="s">
        <v>1010</v>
      </c>
      <c r="W154" s="140"/>
    </row>
    <row r="155" spans="1:23" s="360" customFormat="1" ht="12.75" x14ac:dyDescent="0.25">
      <c r="A155" s="363">
        <f>IF(C155="","",SUBTOTAL(3,$C$10:C155))</f>
        <v>136</v>
      </c>
      <c r="B155" s="375" t="s">
        <v>1070</v>
      </c>
      <c r="C155" s="318" t="s">
        <v>15</v>
      </c>
      <c r="D155" s="289">
        <f>E155+F155</f>
        <v>1.3</v>
      </c>
      <c r="E155" s="332"/>
      <c r="F155" s="332">
        <f>SUM(G155:T155)</f>
        <v>1.3</v>
      </c>
      <c r="G155" s="333"/>
      <c r="H155" s="333"/>
      <c r="I155" s="333"/>
      <c r="J155" s="333"/>
      <c r="K155" s="333">
        <v>1.3</v>
      </c>
      <c r="L155" s="333"/>
      <c r="M155" s="333"/>
      <c r="N155" s="333"/>
      <c r="O155" s="333"/>
      <c r="P155" s="321"/>
      <c r="Q155" s="321"/>
      <c r="R155" s="321"/>
      <c r="S155" s="321"/>
      <c r="T155" s="321"/>
      <c r="U155" s="318" t="s">
        <v>9</v>
      </c>
      <c r="V155" s="318" t="s">
        <v>1071</v>
      </c>
      <c r="W155" s="140"/>
    </row>
    <row r="156" spans="1:23" s="360" customFormat="1" ht="25.5" x14ac:dyDescent="0.25">
      <c r="A156" s="363">
        <f>IF(C156="","",SUBTOTAL(3,$C$10:C156))</f>
        <v>137</v>
      </c>
      <c r="B156" s="375" t="s">
        <v>1072</v>
      </c>
      <c r="C156" s="318" t="s">
        <v>1068</v>
      </c>
      <c r="D156" s="289">
        <f>E156+F156</f>
        <v>4.5599999999999996</v>
      </c>
      <c r="E156" s="332"/>
      <c r="F156" s="332">
        <f>SUM(G156:T156)</f>
        <v>4.5599999999999996</v>
      </c>
      <c r="G156" s="333"/>
      <c r="H156" s="333"/>
      <c r="I156" s="333">
        <v>4.5599999999999996</v>
      </c>
      <c r="J156" s="333"/>
      <c r="K156" s="333"/>
      <c r="L156" s="333"/>
      <c r="M156" s="333"/>
      <c r="N156" s="333"/>
      <c r="O156" s="333"/>
      <c r="P156" s="321"/>
      <c r="Q156" s="321"/>
      <c r="R156" s="321"/>
      <c r="S156" s="321"/>
      <c r="T156" s="321"/>
      <c r="U156" s="318" t="s">
        <v>5</v>
      </c>
      <c r="V156" s="318" t="s">
        <v>1069</v>
      </c>
      <c r="W156" s="140"/>
    </row>
    <row r="157" spans="1:23" ht="25.5" x14ac:dyDescent="0.25">
      <c r="A157" s="141" t="s">
        <v>271</v>
      </c>
      <c r="B157" s="171" t="s">
        <v>990</v>
      </c>
      <c r="C157" s="141"/>
      <c r="D157" s="376"/>
      <c r="E157" s="394"/>
      <c r="F157" s="376"/>
      <c r="G157" s="172"/>
      <c r="H157" s="172"/>
      <c r="I157" s="173"/>
      <c r="J157" s="173"/>
      <c r="K157" s="173"/>
      <c r="L157" s="173"/>
      <c r="M157" s="172"/>
      <c r="N157" s="173"/>
      <c r="O157" s="173"/>
      <c r="P157" s="173"/>
      <c r="Q157" s="173"/>
      <c r="R157" s="173"/>
      <c r="S157" s="173"/>
      <c r="T157" s="174"/>
      <c r="U157" s="175"/>
      <c r="V157" s="176"/>
      <c r="W157" s="140"/>
    </row>
    <row r="158" spans="1:23" ht="25.5" x14ac:dyDescent="0.25">
      <c r="A158" s="363">
        <f>IF(C158="","",SUBTOTAL(3,$C$10:C158))</f>
        <v>138</v>
      </c>
      <c r="B158" s="375" t="s">
        <v>213</v>
      </c>
      <c r="C158" s="318" t="s">
        <v>31</v>
      </c>
      <c r="D158" s="364">
        <f>E158+F158</f>
        <v>1.8900000000000001</v>
      </c>
      <c r="E158" s="319"/>
      <c r="F158" s="320">
        <f>SUM(G158:T158)</f>
        <v>1.8900000000000001</v>
      </c>
      <c r="G158" s="321">
        <v>1.8900000000000001</v>
      </c>
      <c r="H158" s="321"/>
      <c r="I158" s="321"/>
      <c r="J158" s="321"/>
      <c r="K158" s="321"/>
      <c r="L158" s="321"/>
      <c r="M158" s="321"/>
      <c r="N158" s="321"/>
      <c r="O158" s="321"/>
      <c r="P158" s="321"/>
      <c r="Q158" s="321"/>
      <c r="R158" s="321"/>
      <c r="S158" s="321"/>
      <c r="T158" s="321"/>
      <c r="U158" s="318" t="s">
        <v>34</v>
      </c>
      <c r="V158" s="318" t="s">
        <v>682</v>
      </c>
      <c r="W158" s="140"/>
    </row>
    <row r="159" spans="1:23" ht="25.5" x14ac:dyDescent="0.25">
      <c r="A159" s="363">
        <f>IF(C159="","",SUBTOTAL(3,$C$10:C159))</f>
        <v>139</v>
      </c>
      <c r="B159" s="291" t="s">
        <v>639</v>
      </c>
      <c r="C159" s="318" t="s">
        <v>33</v>
      </c>
      <c r="D159" s="364">
        <v>3.6</v>
      </c>
      <c r="E159" s="319"/>
      <c r="F159" s="319">
        <v>3.6</v>
      </c>
      <c r="G159" s="318">
        <v>3.6</v>
      </c>
      <c r="H159" s="354"/>
      <c r="I159" s="318"/>
      <c r="J159" s="354"/>
      <c r="K159" s="354"/>
      <c r="L159" s="354"/>
      <c r="M159" s="354"/>
      <c r="N159" s="354"/>
      <c r="O159" s="354"/>
      <c r="P159" s="354"/>
      <c r="Q159" s="354"/>
      <c r="R159" s="354"/>
      <c r="S159" s="354"/>
      <c r="T159" s="354"/>
      <c r="U159" s="318" t="s">
        <v>640</v>
      </c>
      <c r="V159" s="140"/>
      <c r="W159" s="140"/>
    </row>
    <row r="160" spans="1:23" ht="38.25" x14ac:dyDescent="0.25">
      <c r="A160" s="363">
        <f>IF(C160="","",SUBTOTAL(3,$C$10:C160))</f>
        <v>140</v>
      </c>
      <c r="B160" s="291" t="s">
        <v>795</v>
      </c>
      <c r="C160" s="318" t="s">
        <v>33</v>
      </c>
      <c r="D160" s="364">
        <f>F160</f>
        <v>0.3</v>
      </c>
      <c r="E160" s="319"/>
      <c r="F160" s="320">
        <f>SUM(G160:T160)</f>
        <v>0.3</v>
      </c>
      <c r="G160" s="321"/>
      <c r="H160" s="321"/>
      <c r="I160" s="321">
        <v>0.3</v>
      </c>
      <c r="J160" s="321"/>
      <c r="K160" s="321"/>
      <c r="L160" s="321"/>
      <c r="M160" s="321"/>
      <c r="N160" s="321"/>
      <c r="O160" s="321"/>
      <c r="P160" s="321"/>
      <c r="Q160" s="321"/>
      <c r="R160" s="321"/>
      <c r="S160" s="321"/>
      <c r="T160" s="321"/>
      <c r="U160" s="140" t="s">
        <v>7</v>
      </c>
      <c r="V160" s="318" t="s">
        <v>497</v>
      </c>
      <c r="W160" s="140"/>
    </row>
    <row r="161" spans="1:23" ht="38.25" x14ac:dyDescent="0.25">
      <c r="A161" s="363">
        <f>IF(C161="","",SUBTOTAL(3,$C$10:C161))</f>
        <v>141</v>
      </c>
      <c r="B161" s="291" t="s">
        <v>555</v>
      </c>
      <c r="C161" s="318" t="s">
        <v>33</v>
      </c>
      <c r="D161" s="364">
        <f>F161</f>
        <v>3.6</v>
      </c>
      <c r="E161" s="319"/>
      <c r="F161" s="320">
        <f>SUM(G161:T161)</f>
        <v>3.6</v>
      </c>
      <c r="G161" s="321"/>
      <c r="H161" s="321"/>
      <c r="I161" s="321">
        <v>3.6</v>
      </c>
      <c r="J161" s="321"/>
      <c r="K161" s="321"/>
      <c r="L161" s="321"/>
      <c r="M161" s="321"/>
      <c r="N161" s="321"/>
      <c r="O161" s="321"/>
      <c r="P161" s="321"/>
      <c r="Q161" s="321"/>
      <c r="R161" s="321"/>
      <c r="S161" s="321"/>
      <c r="T161" s="321"/>
      <c r="U161" s="318" t="s">
        <v>7</v>
      </c>
      <c r="V161" s="318" t="s">
        <v>498</v>
      </c>
      <c r="W161" s="140"/>
    </row>
    <row r="162" spans="1:23" ht="25.5" x14ac:dyDescent="0.25">
      <c r="A162" s="363">
        <f>IF(C162="","",SUBTOTAL(3,$C$10:C162))</f>
        <v>142</v>
      </c>
      <c r="B162" s="176" t="s">
        <v>177</v>
      </c>
      <c r="C162" s="318" t="s">
        <v>33</v>
      </c>
      <c r="D162" s="364">
        <v>3.1</v>
      </c>
      <c r="E162" s="364"/>
      <c r="F162" s="364">
        <v>3.1</v>
      </c>
      <c r="G162" s="199">
        <v>3.1</v>
      </c>
      <c r="H162" s="199"/>
      <c r="I162" s="199"/>
      <c r="J162" s="199"/>
      <c r="K162" s="199"/>
      <c r="L162" s="199"/>
      <c r="M162" s="199"/>
      <c r="N162" s="199"/>
      <c r="O162" s="199"/>
      <c r="P162" s="199"/>
      <c r="Q162" s="199"/>
      <c r="R162" s="199"/>
      <c r="S162" s="199"/>
      <c r="T162" s="199"/>
      <c r="U162" s="318" t="s">
        <v>7</v>
      </c>
      <c r="V162" s="140" t="s">
        <v>1012</v>
      </c>
      <c r="W162" s="140"/>
    </row>
    <row r="163" spans="1:23" ht="63.75" x14ac:dyDescent="0.25">
      <c r="A163" s="363">
        <f>IF(C163="","",SUBTOTAL(3,$C$10:C163))</f>
        <v>143</v>
      </c>
      <c r="B163" s="176" t="s">
        <v>1039</v>
      </c>
      <c r="C163" s="318" t="s">
        <v>33</v>
      </c>
      <c r="D163" s="364">
        <v>2.97</v>
      </c>
      <c r="E163" s="364"/>
      <c r="F163" s="364">
        <v>2.97</v>
      </c>
      <c r="G163" s="199">
        <v>2.97</v>
      </c>
      <c r="H163" s="199"/>
      <c r="I163" s="199"/>
      <c r="J163" s="199"/>
      <c r="K163" s="199"/>
      <c r="L163" s="199"/>
      <c r="M163" s="199"/>
      <c r="N163" s="199"/>
      <c r="O163" s="199"/>
      <c r="P163" s="199"/>
      <c r="Q163" s="199"/>
      <c r="R163" s="199"/>
      <c r="S163" s="199"/>
      <c r="T163" s="199"/>
      <c r="U163" s="318" t="s">
        <v>7</v>
      </c>
      <c r="V163" s="140" t="s">
        <v>1040</v>
      </c>
      <c r="W163" s="140" t="s">
        <v>1041</v>
      </c>
    </row>
    <row r="164" spans="1:23" ht="25.5" x14ac:dyDescent="0.25">
      <c r="A164" s="363">
        <f>IF(C164="","",SUBTOTAL(3,$C$10:C164))</f>
        <v>144</v>
      </c>
      <c r="B164" s="176" t="s">
        <v>174</v>
      </c>
      <c r="C164" s="318" t="s">
        <v>33</v>
      </c>
      <c r="D164" s="364">
        <v>1.88</v>
      </c>
      <c r="E164" s="364"/>
      <c r="F164" s="320">
        <f>SUM(G164:T164)</f>
        <v>1.88</v>
      </c>
      <c r="G164" s="199">
        <v>1.88</v>
      </c>
      <c r="H164" s="199"/>
      <c r="I164" s="199"/>
      <c r="J164" s="199"/>
      <c r="K164" s="199"/>
      <c r="L164" s="199"/>
      <c r="M164" s="199"/>
      <c r="N164" s="199"/>
      <c r="O164" s="199"/>
      <c r="P164" s="199"/>
      <c r="Q164" s="199"/>
      <c r="R164" s="199"/>
      <c r="S164" s="199"/>
      <c r="T164" s="199"/>
      <c r="U164" s="318" t="s">
        <v>9</v>
      </c>
      <c r="V164" s="140" t="s">
        <v>175</v>
      </c>
      <c r="W164" s="140"/>
    </row>
    <row r="165" spans="1:23" ht="38.25" x14ac:dyDescent="0.25">
      <c r="A165" s="363">
        <f>IF(C165="","",SUBTOTAL(3,$C$10:C165))</f>
        <v>145</v>
      </c>
      <c r="B165" s="291" t="s">
        <v>636</v>
      </c>
      <c r="C165" s="318" t="s">
        <v>33</v>
      </c>
      <c r="D165" s="364">
        <v>2</v>
      </c>
      <c r="E165" s="319"/>
      <c r="F165" s="351">
        <v>2</v>
      </c>
      <c r="G165" s="318"/>
      <c r="H165" s="318"/>
      <c r="I165" s="318">
        <v>2</v>
      </c>
      <c r="J165" s="318"/>
      <c r="K165" s="318"/>
      <c r="L165" s="318"/>
      <c r="M165" s="318"/>
      <c r="N165" s="318"/>
      <c r="O165" s="318"/>
      <c r="P165" s="318"/>
      <c r="Q165" s="318"/>
      <c r="R165" s="318"/>
      <c r="S165" s="318"/>
      <c r="T165" s="318"/>
      <c r="U165" s="318" t="s">
        <v>9</v>
      </c>
      <c r="V165" s="140"/>
      <c r="W165" s="140"/>
    </row>
    <row r="166" spans="1:23" ht="25.5" x14ac:dyDescent="0.25">
      <c r="A166" s="363">
        <f>IF(C166="","",SUBTOTAL(3,$C$10:C168))</f>
        <v>148</v>
      </c>
      <c r="B166" s="291" t="s">
        <v>814</v>
      </c>
      <c r="C166" s="140" t="s">
        <v>33</v>
      </c>
      <c r="D166" s="289">
        <f>E166+F166</f>
        <v>0.34</v>
      </c>
      <c r="E166" s="289"/>
      <c r="F166" s="289">
        <f>SUM(G166:T166)</f>
        <v>0.34</v>
      </c>
      <c r="G166" s="377">
        <v>0.34</v>
      </c>
      <c r="H166" s="385"/>
      <c r="I166" s="176"/>
      <c r="J166" s="176"/>
      <c r="K166" s="176"/>
      <c r="L166" s="176"/>
      <c r="M166" s="176"/>
      <c r="N166" s="176"/>
      <c r="O166" s="176"/>
      <c r="P166" s="176"/>
      <c r="Q166" s="176"/>
      <c r="R166" s="176"/>
      <c r="S166" s="176"/>
      <c r="T166" s="176"/>
      <c r="U166" s="140" t="s">
        <v>9</v>
      </c>
      <c r="V166" s="140" t="s">
        <v>925</v>
      </c>
      <c r="W166" s="176"/>
    </row>
    <row r="167" spans="1:23" ht="38.25" x14ac:dyDescent="0.25">
      <c r="A167" s="363">
        <f>IF(C167="","",SUBTOTAL(3,$C$10:C167))</f>
        <v>147</v>
      </c>
      <c r="B167" s="367" t="s">
        <v>794</v>
      </c>
      <c r="C167" s="318" t="s">
        <v>33</v>
      </c>
      <c r="D167" s="289">
        <f>F167</f>
        <v>0.05</v>
      </c>
      <c r="E167" s="320"/>
      <c r="F167" s="320">
        <f>SUM(G167:T167)</f>
        <v>0.05</v>
      </c>
      <c r="G167" s="355"/>
      <c r="H167" s="356"/>
      <c r="I167" s="355">
        <v>0.05</v>
      </c>
      <c r="J167" s="356"/>
      <c r="K167" s="356"/>
      <c r="L167" s="356"/>
      <c r="M167" s="356"/>
      <c r="N167" s="356"/>
      <c r="O167" s="356"/>
      <c r="P167" s="356"/>
      <c r="Q167" s="356"/>
      <c r="R167" s="356"/>
      <c r="S167" s="356"/>
      <c r="T167" s="356"/>
      <c r="U167" s="140" t="s">
        <v>11</v>
      </c>
      <c r="V167" s="395"/>
      <c r="W167" s="140"/>
    </row>
    <row r="168" spans="1:23" ht="51" x14ac:dyDescent="0.25">
      <c r="A168" s="363">
        <f>IF(C168="","",SUBTOTAL(3,$C$10:C168))</f>
        <v>148</v>
      </c>
      <c r="B168" s="176" t="s">
        <v>205</v>
      </c>
      <c r="C168" s="318" t="s">
        <v>33</v>
      </c>
      <c r="D168" s="364">
        <v>5.3318000000000003</v>
      </c>
      <c r="E168" s="364"/>
      <c r="F168" s="320">
        <f>SUM(G168:T168)</f>
        <v>5.33</v>
      </c>
      <c r="G168" s="199">
        <v>5.33</v>
      </c>
      <c r="H168" s="199"/>
      <c r="I168" s="199"/>
      <c r="J168" s="199"/>
      <c r="K168" s="199"/>
      <c r="L168" s="199"/>
      <c r="M168" s="199"/>
      <c r="N168" s="199"/>
      <c r="O168" s="199"/>
      <c r="P168" s="199"/>
      <c r="Q168" s="199"/>
      <c r="R168" s="199"/>
      <c r="S168" s="199"/>
      <c r="T168" s="199"/>
      <c r="U168" s="318" t="s">
        <v>11</v>
      </c>
      <c r="V168" s="140" t="s">
        <v>798</v>
      </c>
      <c r="W168" s="140"/>
    </row>
    <row r="169" spans="1:23" ht="102" x14ac:dyDescent="0.25">
      <c r="A169" s="363">
        <f>IF(C169="","",SUBTOTAL(3,$C$10:C169))</f>
        <v>149</v>
      </c>
      <c r="B169" s="176" t="s">
        <v>207</v>
      </c>
      <c r="C169" s="318" t="s">
        <v>33</v>
      </c>
      <c r="D169" s="364">
        <v>19.40147</v>
      </c>
      <c r="E169" s="364"/>
      <c r="F169" s="320">
        <f>SUM(G169:T169)</f>
        <v>19.399999999999999</v>
      </c>
      <c r="G169" s="199">
        <v>19.399999999999999</v>
      </c>
      <c r="H169" s="199"/>
      <c r="I169" s="199"/>
      <c r="J169" s="199"/>
      <c r="K169" s="199"/>
      <c r="L169" s="199"/>
      <c r="M169" s="199"/>
      <c r="N169" s="199"/>
      <c r="O169" s="199"/>
      <c r="P169" s="199"/>
      <c r="Q169" s="199"/>
      <c r="R169" s="199"/>
      <c r="S169" s="199"/>
      <c r="T169" s="199"/>
      <c r="U169" s="318" t="s">
        <v>11</v>
      </c>
      <c r="V169" s="140" t="s">
        <v>800</v>
      </c>
      <c r="W169" s="140"/>
    </row>
    <row r="170" spans="1:23" s="360" customFormat="1" ht="38.25" x14ac:dyDescent="0.25">
      <c r="A170" s="363">
        <f>IF(C170="","",SUBTOTAL(3,$C$10:C170))</f>
        <v>150</v>
      </c>
      <c r="B170" s="176" t="s">
        <v>879</v>
      </c>
      <c r="C170" s="318" t="s">
        <v>33</v>
      </c>
      <c r="D170" s="364">
        <v>4.63</v>
      </c>
      <c r="E170" s="364"/>
      <c r="F170" s="320">
        <f>SUM(G170:T170)</f>
        <v>4.63</v>
      </c>
      <c r="G170" s="199">
        <v>4.63</v>
      </c>
      <c r="H170" s="199"/>
      <c r="I170" s="199"/>
      <c r="J170" s="199"/>
      <c r="K170" s="199"/>
      <c r="L170" s="199"/>
      <c r="M170" s="199"/>
      <c r="N170" s="199"/>
      <c r="O170" s="199"/>
      <c r="P170" s="199"/>
      <c r="Q170" s="199"/>
      <c r="R170" s="199"/>
      <c r="S170" s="199"/>
      <c r="T170" s="199"/>
      <c r="U170" s="318" t="s">
        <v>8</v>
      </c>
      <c r="V170" s="140" t="s">
        <v>181</v>
      </c>
      <c r="W170" s="140"/>
    </row>
    <row r="171" spans="1:23" s="360" customFormat="1" ht="25.5" x14ac:dyDescent="0.25">
      <c r="A171" s="363">
        <f>IF(C171="","",SUBTOTAL(3,$C$10:C171))</f>
        <v>151</v>
      </c>
      <c r="B171" s="291" t="s">
        <v>911</v>
      </c>
      <c r="C171" s="140" t="s">
        <v>638</v>
      </c>
      <c r="D171" s="289">
        <v>0.2</v>
      </c>
      <c r="E171" s="289"/>
      <c r="F171" s="289">
        <v>0.2</v>
      </c>
      <c r="G171" s="377">
        <v>0.2</v>
      </c>
      <c r="H171" s="385"/>
      <c r="I171" s="176"/>
      <c r="J171" s="176"/>
      <c r="K171" s="176"/>
      <c r="L171" s="176"/>
      <c r="M171" s="176"/>
      <c r="N171" s="176"/>
      <c r="O171" s="176"/>
      <c r="P171" s="176"/>
      <c r="Q171" s="176"/>
      <c r="R171" s="176"/>
      <c r="S171" s="176"/>
      <c r="T171" s="176"/>
      <c r="U171" s="140" t="s">
        <v>8</v>
      </c>
      <c r="V171" s="140" t="s">
        <v>975</v>
      </c>
      <c r="W171" s="176"/>
    </row>
    <row r="172" spans="1:23" s="360" customFormat="1" ht="25.5" x14ac:dyDescent="0.25">
      <c r="A172" s="363">
        <f>IF(C172="","",SUBTOTAL(3,$C$10:C172))</f>
        <v>152</v>
      </c>
      <c r="B172" s="291" t="s">
        <v>911</v>
      </c>
      <c r="C172" s="140" t="s">
        <v>638</v>
      </c>
      <c r="D172" s="289">
        <v>0.4</v>
      </c>
      <c r="E172" s="289"/>
      <c r="F172" s="289">
        <v>0.4</v>
      </c>
      <c r="G172" s="377">
        <v>0.4</v>
      </c>
      <c r="H172" s="385"/>
      <c r="I172" s="385"/>
      <c r="J172" s="176"/>
      <c r="K172" s="176"/>
      <c r="L172" s="176"/>
      <c r="M172" s="176"/>
      <c r="N172" s="176"/>
      <c r="O172" s="176"/>
      <c r="P172" s="176"/>
      <c r="Q172" s="176"/>
      <c r="R172" s="176"/>
      <c r="S172" s="176"/>
      <c r="T172" s="176"/>
      <c r="U172" s="140" t="s">
        <v>10</v>
      </c>
      <c r="V172" s="140" t="s">
        <v>912</v>
      </c>
      <c r="W172" s="176"/>
    </row>
    <row r="173" spans="1:23" ht="25.5" x14ac:dyDescent="0.25">
      <c r="A173" s="141" t="s">
        <v>676</v>
      </c>
      <c r="B173" s="171" t="s">
        <v>1046</v>
      </c>
      <c r="C173" s="141"/>
      <c r="D173" s="376"/>
      <c r="E173" s="394"/>
      <c r="F173" s="376"/>
      <c r="G173" s="172"/>
      <c r="H173" s="172"/>
      <c r="I173" s="173"/>
      <c r="J173" s="173"/>
      <c r="K173" s="173"/>
      <c r="L173" s="173"/>
      <c r="M173" s="172"/>
      <c r="N173" s="173"/>
      <c r="O173" s="173"/>
      <c r="P173" s="173"/>
      <c r="Q173" s="173"/>
      <c r="R173" s="173"/>
      <c r="S173" s="173"/>
      <c r="T173" s="174"/>
      <c r="U173" s="175"/>
      <c r="V173" s="176"/>
      <c r="W173" s="140"/>
    </row>
    <row r="174" spans="1:23" ht="12.75" x14ac:dyDescent="0.25">
      <c r="A174" s="363">
        <f>IF(C174="","",SUBTOTAL(3,$C$10:C174))</f>
        <v>153</v>
      </c>
      <c r="B174" s="291" t="s">
        <v>395</v>
      </c>
      <c r="C174" s="318" t="s">
        <v>396</v>
      </c>
      <c r="D174" s="364">
        <v>0.39</v>
      </c>
      <c r="E174" s="319">
        <v>0.39</v>
      </c>
      <c r="F174" s="320">
        <f>SUM(G174:T174)</f>
        <v>0</v>
      </c>
      <c r="G174" s="321"/>
      <c r="H174" s="321"/>
      <c r="I174" s="321"/>
      <c r="J174" s="321"/>
      <c r="K174" s="321"/>
      <c r="L174" s="321"/>
      <c r="M174" s="321"/>
      <c r="N174" s="321"/>
      <c r="O174" s="321"/>
      <c r="P174" s="321"/>
      <c r="Q174" s="321"/>
      <c r="R174" s="321"/>
      <c r="S174" s="321"/>
      <c r="T174" s="321"/>
      <c r="U174" s="318" t="s">
        <v>6</v>
      </c>
      <c r="V174" s="318" t="s">
        <v>397</v>
      </c>
      <c r="W174" s="140"/>
    </row>
    <row r="175" spans="1:23" ht="12.75" x14ac:dyDescent="0.25">
      <c r="A175" s="363">
        <f>IF(C175="","",SUBTOTAL(3,$C$10:C175))</f>
        <v>154</v>
      </c>
      <c r="B175" s="291" t="s">
        <v>1045</v>
      </c>
      <c r="C175" s="318" t="s">
        <v>28</v>
      </c>
      <c r="D175" s="364">
        <v>7.0000000000000007E-2</v>
      </c>
      <c r="E175" s="319">
        <v>7.0000000000000007E-2</v>
      </c>
      <c r="F175" s="320">
        <f>SUM(G175:T175)</f>
        <v>0</v>
      </c>
      <c r="G175" s="321"/>
      <c r="H175" s="321"/>
      <c r="I175" s="321"/>
      <c r="J175" s="321"/>
      <c r="K175" s="321"/>
      <c r="L175" s="321"/>
      <c r="M175" s="321"/>
      <c r="N175" s="321"/>
      <c r="O175" s="321"/>
      <c r="P175" s="321"/>
      <c r="Q175" s="321"/>
      <c r="R175" s="321"/>
      <c r="S175" s="321"/>
      <c r="T175" s="321"/>
      <c r="U175" s="318" t="s">
        <v>6</v>
      </c>
      <c r="V175" s="318" t="s">
        <v>397</v>
      </c>
      <c r="W175" s="140"/>
    </row>
    <row r="176" spans="1:23" ht="12.75" x14ac:dyDescent="0.25">
      <c r="A176" s="363">
        <f>IF(C176="","",SUBTOTAL(3,$C$10:C176))</f>
        <v>155</v>
      </c>
      <c r="B176" s="176" t="s">
        <v>427</v>
      </c>
      <c r="C176" s="318" t="s">
        <v>22</v>
      </c>
      <c r="D176" s="364">
        <v>0.2</v>
      </c>
      <c r="E176" s="364">
        <v>0.2</v>
      </c>
      <c r="F176" s="320">
        <v>0</v>
      </c>
      <c r="G176" s="199"/>
      <c r="H176" s="199"/>
      <c r="I176" s="199"/>
      <c r="J176" s="199"/>
      <c r="K176" s="199"/>
      <c r="L176" s="199"/>
      <c r="M176" s="199"/>
      <c r="N176" s="199"/>
      <c r="O176" s="199"/>
      <c r="P176" s="199"/>
      <c r="Q176" s="199"/>
      <c r="R176" s="199"/>
      <c r="S176" s="199"/>
      <c r="T176" s="199"/>
      <c r="U176" s="140" t="s">
        <v>9</v>
      </c>
      <c r="V176" s="140"/>
      <c r="W176" s="140"/>
    </row>
    <row r="177" spans="1:23" ht="12.75" x14ac:dyDescent="0.25">
      <c r="A177" s="363">
        <f>IF(C177="","",SUBTOTAL(3,$C$10:C177))</f>
        <v>156</v>
      </c>
      <c r="B177" s="393" t="s">
        <v>300</v>
      </c>
      <c r="C177" s="318" t="s">
        <v>33</v>
      </c>
      <c r="D177" s="364">
        <v>5.0999999999999997E-2</v>
      </c>
      <c r="E177" s="319">
        <v>5.0999999999999997E-2</v>
      </c>
      <c r="F177" s="320">
        <f>SUM(G177:T177)</f>
        <v>0</v>
      </c>
      <c r="G177" s="321"/>
      <c r="H177" s="321"/>
      <c r="I177" s="321"/>
      <c r="J177" s="321"/>
      <c r="K177" s="321"/>
      <c r="L177" s="321"/>
      <c r="M177" s="321"/>
      <c r="N177" s="321"/>
      <c r="O177" s="321"/>
      <c r="P177" s="321"/>
      <c r="Q177" s="321"/>
      <c r="R177" s="321"/>
      <c r="S177" s="321"/>
      <c r="T177" s="321"/>
      <c r="U177" s="318" t="s">
        <v>8</v>
      </c>
      <c r="V177" s="318" t="s">
        <v>301</v>
      </c>
      <c r="W177" s="140"/>
    </row>
    <row r="178" spans="1:23" ht="12.75" x14ac:dyDescent="0.25">
      <c r="A178" s="363">
        <f>IF(C178="","",SUBTOTAL(3,$C$10:C178))</f>
        <v>157</v>
      </c>
      <c r="B178" s="375" t="s">
        <v>334</v>
      </c>
      <c r="C178" s="318" t="s">
        <v>33</v>
      </c>
      <c r="D178" s="364">
        <v>0.68540000000000001</v>
      </c>
      <c r="E178" s="319">
        <v>0.68540000000000001</v>
      </c>
      <c r="F178" s="320">
        <f>SUM(G178:T178)</f>
        <v>0</v>
      </c>
      <c r="G178" s="321"/>
      <c r="H178" s="321"/>
      <c r="I178" s="321"/>
      <c r="J178" s="321"/>
      <c r="K178" s="321"/>
      <c r="L178" s="321"/>
      <c r="M178" s="321"/>
      <c r="N178" s="321"/>
      <c r="O178" s="321"/>
      <c r="P178" s="321"/>
      <c r="Q178" s="321"/>
      <c r="R178" s="321"/>
      <c r="S178" s="321"/>
      <c r="T178" s="321"/>
      <c r="U178" s="318" t="s">
        <v>10</v>
      </c>
      <c r="V178" s="318" t="s">
        <v>335</v>
      </c>
      <c r="W178" s="140"/>
    </row>
    <row r="179" spans="1:23" ht="25.5" x14ac:dyDescent="0.25">
      <c r="A179" s="363">
        <f>IF(C179="","",SUBTOTAL(3,$C$10:C179))</f>
        <v>158</v>
      </c>
      <c r="B179" s="375" t="s">
        <v>336</v>
      </c>
      <c r="C179" s="318" t="s">
        <v>33</v>
      </c>
      <c r="D179" s="364">
        <v>0.74199999999999999</v>
      </c>
      <c r="E179" s="319">
        <v>0.74199999999999999</v>
      </c>
      <c r="F179" s="320">
        <f>SUM(G179:T179)</f>
        <v>0</v>
      </c>
      <c r="G179" s="321"/>
      <c r="H179" s="321"/>
      <c r="I179" s="321"/>
      <c r="J179" s="321"/>
      <c r="K179" s="321"/>
      <c r="L179" s="321"/>
      <c r="M179" s="321"/>
      <c r="N179" s="321"/>
      <c r="O179" s="321"/>
      <c r="P179" s="321"/>
      <c r="Q179" s="321"/>
      <c r="R179" s="321"/>
      <c r="S179" s="321"/>
      <c r="T179" s="321"/>
      <c r="U179" s="318" t="s">
        <v>10</v>
      </c>
      <c r="V179" s="318" t="s">
        <v>337</v>
      </c>
      <c r="W179" s="140"/>
    </row>
    <row r="180" spans="1:23" ht="12.75" x14ac:dyDescent="0.25">
      <c r="A180" s="363">
        <f>IF(C180="","",SUBTOTAL(3,$C$10:C180))</f>
        <v>159</v>
      </c>
      <c r="B180" s="396" t="s">
        <v>298</v>
      </c>
      <c r="C180" s="318" t="s">
        <v>33</v>
      </c>
      <c r="D180" s="364">
        <v>1.91998</v>
      </c>
      <c r="E180" s="319">
        <v>1.91998</v>
      </c>
      <c r="F180" s="320">
        <f>SUM(G180:T180)</f>
        <v>0</v>
      </c>
      <c r="G180" s="321"/>
      <c r="H180" s="321"/>
      <c r="I180" s="321"/>
      <c r="J180" s="321"/>
      <c r="K180" s="321"/>
      <c r="L180" s="321"/>
      <c r="M180" s="321"/>
      <c r="N180" s="321"/>
      <c r="O180" s="321"/>
      <c r="P180" s="321"/>
      <c r="Q180" s="321"/>
      <c r="R180" s="321"/>
      <c r="S180" s="321"/>
      <c r="T180" s="321"/>
      <c r="U180" s="318" t="s">
        <v>8</v>
      </c>
      <c r="V180" s="318" t="s">
        <v>299</v>
      </c>
      <c r="W180" s="140"/>
    </row>
    <row r="181" spans="1:23" ht="12.75" x14ac:dyDescent="0.25">
      <c r="A181" s="363">
        <f>IF(C181="","",SUBTOTAL(3,$C$10:C181))</f>
        <v>160</v>
      </c>
      <c r="B181" s="176" t="s">
        <v>306</v>
      </c>
      <c r="C181" s="318" t="s">
        <v>33</v>
      </c>
      <c r="D181" s="364">
        <v>3.4</v>
      </c>
      <c r="E181" s="364">
        <v>3.4</v>
      </c>
      <c r="F181" s="320">
        <f>SUM(G181:T181)</f>
        <v>0</v>
      </c>
      <c r="G181" s="368"/>
      <c r="H181" s="368"/>
      <c r="I181" s="368"/>
      <c r="J181" s="368"/>
      <c r="K181" s="368"/>
      <c r="L181" s="368"/>
      <c r="M181" s="368"/>
      <c r="N181" s="368"/>
      <c r="O181" s="368"/>
      <c r="P181" s="368"/>
      <c r="Q181" s="368"/>
      <c r="R181" s="368"/>
      <c r="S181" s="368"/>
      <c r="T181" s="368"/>
      <c r="U181" s="140" t="s">
        <v>8</v>
      </c>
      <c r="V181" s="140" t="s">
        <v>307</v>
      </c>
      <c r="W181" s="140"/>
    </row>
    <row r="182" spans="1:23" ht="12.75" x14ac:dyDescent="0.25">
      <c r="A182" s="363">
        <f>IF(C182="","",SUBTOTAL(3,$C$10:C182))</f>
        <v>161</v>
      </c>
      <c r="B182" s="336" t="s">
        <v>880</v>
      </c>
      <c r="C182" s="318" t="s">
        <v>33</v>
      </c>
      <c r="D182" s="319">
        <v>0.76</v>
      </c>
      <c r="E182" s="319">
        <v>0.76</v>
      </c>
      <c r="F182" s="351">
        <v>0</v>
      </c>
      <c r="G182" s="337"/>
      <c r="H182" s="337"/>
      <c r="I182" s="337"/>
      <c r="J182" s="337"/>
      <c r="K182" s="337"/>
      <c r="L182" s="337"/>
      <c r="M182" s="337"/>
      <c r="N182" s="337"/>
      <c r="O182" s="337"/>
      <c r="P182" s="337"/>
      <c r="Q182" s="337"/>
      <c r="R182" s="337"/>
      <c r="S182" s="337"/>
      <c r="T182" s="337"/>
      <c r="U182" s="337" t="s">
        <v>10</v>
      </c>
      <c r="V182" s="338"/>
      <c r="W182" s="140"/>
    </row>
    <row r="183" spans="1:23" ht="12.75" x14ac:dyDescent="0.25">
      <c r="A183" s="363">
        <f>IF(C183="","",SUBTOTAL(3,$C$10:C183))</f>
        <v>162</v>
      </c>
      <c r="B183" s="336" t="s">
        <v>630</v>
      </c>
      <c r="C183" s="318" t="s">
        <v>33</v>
      </c>
      <c r="D183" s="319">
        <v>2.37</v>
      </c>
      <c r="E183" s="319">
        <v>2.37</v>
      </c>
      <c r="F183" s="351">
        <v>0</v>
      </c>
      <c r="G183" s="337"/>
      <c r="H183" s="337"/>
      <c r="I183" s="337"/>
      <c r="J183" s="337"/>
      <c r="K183" s="337"/>
      <c r="L183" s="337"/>
      <c r="M183" s="337"/>
      <c r="N183" s="337"/>
      <c r="O183" s="337"/>
      <c r="P183" s="337"/>
      <c r="Q183" s="337"/>
      <c r="R183" s="337"/>
      <c r="S183" s="337"/>
      <c r="T183" s="337"/>
      <c r="U183" s="337" t="s">
        <v>8</v>
      </c>
      <c r="V183" s="338"/>
      <c r="W183" s="140"/>
    </row>
    <row r="184" spans="1:23" ht="12.75" x14ac:dyDescent="0.25">
      <c r="A184" s="363">
        <f>IF(C184="","",SUBTOTAL(3,$C$10:C184))</f>
        <v>163</v>
      </c>
      <c r="B184" s="339" t="s">
        <v>628</v>
      </c>
      <c r="C184" s="318" t="s">
        <v>33</v>
      </c>
      <c r="D184" s="364">
        <v>3.64</v>
      </c>
      <c r="E184" s="364">
        <v>3.64</v>
      </c>
      <c r="F184" s="351">
        <v>0</v>
      </c>
      <c r="G184" s="140"/>
      <c r="H184" s="140"/>
      <c r="I184" s="140"/>
      <c r="J184" s="140"/>
      <c r="K184" s="140"/>
      <c r="L184" s="140"/>
      <c r="M184" s="140"/>
      <c r="N184" s="140"/>
      <c r="O184" s="140"/>
      <c r="P184" s="140"/>
      <c r="Q184" s="140"/>
      <c r="R184" s="140"/>
      <c r="S184" s="140"/>
      <c r="T184" s="140"/>
      <c r="U184" s="335" t="s">
        <v>7</v>
      </c>
      <c r="V184" s="140"/>
      <c r="W184" s="140"/>
    </row>
    <row r="185" spans="1:23" ht="25.5" x14ac:dyDescent="0.25">
      <c r="A185" s="363">
        <f>IF(C185="","",SUBTOTAL(3,$C$10:C185))</f>
        <v>164</v>
      </c>
      <c r="B185" s="375" t="s">
        <v>356</v>
      </c>
      <c r="C185" s="318" t="s">
        <v>27</v>
      </c>
      <c r="D185" s="364">
        <v>5.28E-3</v>
      </c>
      <c r="E185" s="319">
        <v>5.28E-3</v>
      </c>
      <c r="F185" s="320">
        <f>SUM(G185:T185)</f>
        <v>0</v>
      </c>
      <c r="G185" s="321"/>
      <c r="H185" s="321"/>
      <c r="I185" s="321"/>
      <c r="J185" s="321"/>
      <c r="K185" s="321"/>
      <c r="L185" s="321"/>
      <c r="M185" s="321"/>
      <c r="N185" s="321"/>
      <c r="O185" s="321"/>
      <c r="P185" s="321"/>
      <c r="Q185" s="321"/>
      <c r="R185" s="321"/>
      <c r="S185" s="321"/>
      <c r="T185" s="321"/>
      <c r="U185" s="318" t="s">
        <v>6</v>
      </c>
      <c r="V185" s="318" t="s">
        <v>357</v>
      </c>
      <c r="W185" s="140"/>
    </row>
    <row r="186" spans="1:23" ht="25.5" x14ac:dyDescent="0.25">
      <c r="A186" s="363">
        <f>IF(C186="","",SUBTOTAL(3,$C$10:C186))</f>
        <v>165</v>
      </c>
      <c r="B186" s="375" t="s">
        <v>360</v>
      </c>
      <c r="C186" s="318" t="s">
        <v>27</v>
      </c>
      <c r="D186" s="364">
        <v>2.7900000000000001E-2</v>
      </c>
      <c r="E186" s="319">
        <v>2.7900000000000001E-2</v>
      </c>
      <c r="F186" s="320">
        <f>SUM(G186:T186)</f>
        <v>0</v>
      </c>
      <c r="G186" s="321"/>
      <c r="H186" s="321"/>
      <c r="I186" s="321"/>
      <c r="J186" s="321"/>
      <c r="K186" s="321"/>
      <c r="L186" s="321"/>
      <c r="M186" s="321"/>
      <c r="N186" s="321"/>
      <c r="O186" s="321"/>
      <c r="P186" s="321"/>
      <c r="Q186" s="321"/>
      <c r="R186" s="321"/>
      <c r="S186" s="321"/>
      <c r="T186" s="321"/>
      <c r="U186" s="318" t="s">
        <v>6</v>
      </c>
      <c r="V186" s="318" t="s">
        <v>361</v>
      </c>
      <c r="W186" s="140"/>
    </row>
    <row r="187" spans="1:23" ht="25.5" x14ac:dyDescent="0.25">
      <c r="A187" s="363">
        <f>IF(C187="","",SUBTOTAL(3,$C$10:C187))</f>
        <v>166</v>
      </c>
      <c r="B187" s="176" t="s">
        <v>582</v>
      </c>
      <c r="C187" s="318" t="s">
        <v>27</v>
      </c>
      <c r="D187" s="319">
        <v>3.4500000000000003E-2</v>
      </c>
      <c r="E187" s="319">
        <v>3.4500000000000003E-2</v>
      </c>
      <c r="F187" s="320">
        <f>SUM(G187:T187)</f>
        <v>0</v>
      </c>
      <c r="G187" s="321"/>
      <c r="H187" s="321"/>
      <c r="I187" s="321"/>
      <c r="J187" s="321"/>
      <c r="K187" s="321"/>
      <c r="L187" s="321"/>
      <c r="M187" s="321"/>
      <c r="N187" s="321"/>
      <c r="O187" s="321"/>
      <c r="P187" s="321"/>
      <c r="Q187" s="321"/>
      <c r="R187" s="321"/>
      <c r="S187" s="321"/>
      <c r="T187" s="321"/>
      <c r="U187" s="140" t="s">
        <v>400</v>
      </c>
      <c r="V187" s="140" t="s">
        <v>479</v>
      </c>
      <c r="W187" s="140"/>
    </row>
    <row r="188" spans="1:23" ht="25.5" x14ac:dyDescent="0.25">
      <c r="A188" s="363">
        <f>IF(C188="","",SUBTOTAL(3,$C$10:C188))</f>
        <v>167</v>
      </c>
      <c r="B188" s="176" t="s">
        <v>583</v>
      </c>
      <c r="C188" s="318" t="s">
        <v>27</v>
      </c>
      <c r="D188" s="319">
        <v>6.9199999999999998E-2</v>
      </c>
      <c r="E188" s="319"/>
      <c r="F188" s="319">
        <v>6.9199999999999998E-2</v>
      </c>
      <c r="G188" s="321"/>
      <c r="H188" s="321"/>
      <c r="I188" s="321"/>
      <c r="J188" s="321"/>
      <c r="K188" s="321"/>
      <c r="L188" s="321">
        <v>6.9199999999999998E-2</v>
      </c>
      <c r="M188" s="321"/>
      <c r="N188" s="321"/>
      <c r="O188" s="321"/>
      <c r="P188" s="321"/>
      <c r="Q188" s="321"/>
      <c r="R188" s="321"/>
      <c r="S188" s="321"/>
      <c r="T188" s="321"/>
      <c r="U188" s="140" t="s">
        <v>400</v>
      </c>
      <c r="V188" s="140" t="s">
        <v>480</v>
      </c>
      <c r="W188" s="140"/>
    </row>
    <row r="189" spans="1:23" ht="12.75" x14ac:dyDescent="0.25">
      <c r="A189" s="363">
        <f>IF(C189="","",SUBTOTAL(3,$C$10:C189))</f>
        <v>168</v>
      </c>
      <c r="B189" s="375" t="s">
        <v>282</v>
      </c>
      <c r="C189" s="318" t="s">
        <v>27</v>
      </c>
      <c r="D189" s="364">
        <v>0.24709999999999999</v>
      </c>
      <c r="E189" s="319">
        <v>0.24709999999999999</v>
      </c>
      <c r="F189" s="320">
        <f t="shared" ref="F189:F216" si="9">SUM(G189:T189)</f>
        <v>0</v>
      </c>
      <c r="G189" s="321"/>
      <c r="H189" s="321"/>
      <c r="I189" s="321"/>
      <c r="J189" s="321"/>
      <c r="K189" s="321"/>
      <c r="L189" s="321"/>
      <c r="M189" s="321"/>
      <c r="N189" s="321"/>
      <c r="O189" s="321"/>
      <c r="P189" s="321"/>
      <c r="Q189" s="321"/>
      <c r="R189" s="321"/>
      <c r="S189" s="321"/>
      <c r="T189" s="321"/>
      <c r="U189" s="318" t="s">
        <v>6</v>
      </c>
      <c r="V189" s="318" t="s">
        <v>283</v>
      </c>
      <c r="W189" s="140"/>
    </row>
    <row r="190" spans="1:23" ht="25.5" x14ac:dyDescent="0.25">
      <c r="A190" s="363">
        <f>IF(C190="","",SUBTOTAL(3,$C$10:C190))</f>
        <v>169</v>
      </c>
      <c r="B190" s="375" t="s">
        <v>310</v>
      </c>
      <c r="C190" s="318" t="s">
        <v>25</v>
      </c>
      <c r="D190" s="364">
        <v>5.4199999999999998E-2</v>
      </c>
      <c r="E190" s="319">
        <v>5.4199999999999998E-2</v>
      </c>
      <c r="F190" s="320">
        <f t="shared" si="9"/>
        <v>0</v>
      </c>
      <c r="G190" s="321"/>
      <c r="H190" s="321"/>
      <c r="I190" s="321"/>
      <c r="J190" s="321"/>
      <c r="K190" s="321"/>
      <c r="L190" s="321"/>
      <c r="M190" s="321"/>
      <c r="N190" s="321"/>
      <c r="O190" s="321"/>
      <c r="P190" s="321"/>
      <c r="Q190" s="321"/>
      <c r="R190" s="321"/>
      <c r="S190" s="321"/>
      <c r="T190" s="321"/>
      <c r="U190" s="318" t="s">
        <v>12</v>
      </c>
      <c r="V190" s="318" t="s">
        <v>311</v>
      </c>
      <c r="W190" s="140"/>
    </row>
    <row r="191" spans="1:23" ht="12.75" x14ac:dyDescent="0.25">
      <c r="A191" s="363">
        <f>IF(C191="","",SUBTOTAL(3,$C$10:C191))</f>
        <v>170</v>
      </c>
      <c r="B191" s="375" t="s">
        <v>312</v>
      </c>
      <c r="C191" s="318" t="s">
        <v>25</v>
      </c>
      <c r="D191" s="364">
        <v>0.10422000000000001</v>
      </c>
      <c r="E191" s="319">
        <v>0.10422000000000001</v>
      </c>
      <c r="F191" s="320">
        <f t="shared" si="9"/>
        <v>0</v>
      </c>
      <c r="G191" s="321"/>
      <c r="H191" s="321"/>
      <c r="I191" s="321"/>
      <c r="J191" s="321"/>
      <c r="K191" s="321"/>
      <c r="L191" s="321"/>
      <c r="M191" s="321"/>
      <c r="N191" s="321"/>
      <c r="O191" s="321"/>
      <c r="P191" s="321"/>
      <c r="Q191" s="321"/>
      <c r="R191" s="321"/>
      <c r="S191" s="321"/>
      <c r="T191" s="321"/>
      <c r="U191" s="318" t="s">
        <v>12</v>
      </c>
      <c r="V191" s="318" t="s">
        <v>313</v>
      </c>
      <c r="W191" s="140"/>
    </row>
    <row r="192" spans="1:23" ht="12.75" x14ac:dyDescent="0.25">
      <c r="A192" s="363">
        <f>IF(C192="","",SUBTOTAL(3,$C$10:C192))</f>
        <v>171</v>
      </c>
      <c r="B192" s="375" t="s">
        <v>366</v>
      </c>
      <c r="C192" s="318" t="s">
        <v>25</v>
      </c>
      <c r="D192" s="394">
        <v>1.6000000000000001E-3</v>
      </c>
      <c r="E192" s="340">
        <v>1.6000000000000001E-3</v>
      </c>
      <c r="F192" s="320">
        <f t="shared" si="9"/>
        <v>0</v>
      </c>
      <c r="G192" s="321"/>
      <c r="H192" s="321"/>
      <c r="I192" s="321"/>
      <c r="J192" s="321"/>
      <c r="K192" s="321"/>
      <c r="L192" s="321"/>
      <c r="M192" s="321"/>
      <c r="N192" s="321"/>
      <c r="O192" s="321"/>
      <c r="P192" s="321"/>
      <c r="Q192" s="321"/>
      <c r="R192" s="321"/>
      <c r="S192" s="321"/>
      <c r="T192" s="321"/>
      <c r="U192" s="318" t="s">
        <v>5</v>
      </c>
      <c r="V192" s="318" t="s">
        <v>367</v>
      </c>
      <c r="W192" s="140"/>
    </row>
    <row r="193" spans="1:23" ht="12.75" x14ac:dyDescent="0.25">
      <c r="A193" s="363">
        <f>IF(C193="","",SUBTOTAL(3,$C$10:C193))</f>
        <v>172</v>
      </c>
      <c r="B193" s="375" t="s">
        <v>368</v>
      </c>
      <c r="C193" s="318" t="s">
        <v>25</v>
      </c>
      <c r="D193" s="394">
        <v>1.6000000000000001E-3</v>
      </c>
      <c r="E193" s="340">
        <v>1.6000000000000001E-3</v>
      </c>
      <c r="F193" s="320">
        <f t="shared" si="9"/>
        <v>0</v>
      </c>
      <c r="G193" s="321"/>
      <c r="H193" s="321"/>
      <c r="I193" s="321"/>
      <c r="J193" s="321"/>
      <c r="K193" s="321"/>
      <c r="L193" s="321"/>
      <c r="M193" s="321"/>
      <c r="N193" s="321"/>
      <c r="O193" s="321"/>
      <c r="P193" s="321"/>
      <c r="Q193" s="321"/>
      <c r="R193" s="321"/>
      <c r="S193" s="321"/>
      <c r="T193" s="321"/>
      <c r="U193" s="318" t="s">
        <v>5</v>
      </c>
      <c r="V193" s="318" t="s">
        <v>367</v>
      </c>
      <c r="W193" s="140"/>
    </row>
    <row r="194" spans="1:23" ht="12.75" x14ac:dyDescent="0.25">
      <c r="A194" s="363">
        <f>IF(C194="","",SUBTOTAL(3,$C$10:C194))</f>
        <v>173</v>
      </c>
      <c r="B194" s="375" t="s">
        <v>369</v>
      </c>
      <c r="C194" s="318" t="s">
        <v>25</v>
      </c>
      <c r="D194" s="394">
        <v>1.6000000000000001E-3</v>
      </c>
      <c r="E194" s="340">
        <v>1.6000000000000001E-3</v>
      </c>
      <c r="F194" s="320">
        <f t="shared" si="9"/>
        <v>0</v>
      </c>
      <c r="G194" s="321"/>
      <c r="H194" s="321"/>
      <c r="I194" s="321"/>
      <c r="J194" s="321"/>
      <c r="K194" s="321"/>
      <c r="L194" s="321"/>
      <c r="M194" s="321"/>
      <c r="N194" s="321"/>
      <c r="O194" s="321"/>
      <c r="P194" s="321"/>
      <c r="Q194" s="321"/>
      <c r="R194" s="321"/>
      <c r="S194" s="321"/>
      <c r="T194" s="321"/>
      <c r="U194" s="318" t="s">
        <v>5</v>
      </c>
      <c r="V194" s="318" t="s">
        <v>370</v>
      </c>
      <c r="W194" s="140"/>
    </row>
    <row r="195" spans="1:23" ht="12.75" x14ac:dyDescent="0.25">
      <c r="A195" s="363">
        <f>IF(C195="","",SUBTOTAL(3,$C$10:C195))</f>
        <v>174</v>
      </c>
      <c r="B195" s="375" t="s">
        <v>371</v>
      </c>
      <c r="C195" s="318" t="s">
        <v>25</v>
      </c>
      <c r="D195" s="394">
        <v>1.6000000000000001E-3</v>
      </c>
      <c r="E195" s="340">
        <v>1.6000000000000001E-3</v>
      </c>
      <c r="F195" s="320">
        <f t="shared" si="9"/>
        <v>0</v>
      </c>
      <c r="G195" s="321"/>
      <c r="H195" s="321"/>
      <c r="I195" s="321"/>
      <c r="J195" s="321"/>
      <c r="K195" s="321"/>
      <c r="L195" s="321"/>
      <c r="M195" s="321"/>
      <c r="N195" s="321"/>
      <c r="O195" s="321"/>
      <c r="P195" s="321"/>
      <c r="Q195" s="321"/>
      <c r="R195" s="321"/>
      <c r="S195" s="321"/>
      <c r="T195" s="321"/>
      <c r="U195" s="318" t="s">
        <v>5</v>
      </c>
      <c r="V195" s="318" t="s">
        <v>372</v>
      </c>
      <c r="W195" s="140"/>
    </row>
    <row r="196" spans="1:23" ht="12.75" x14ac:dyDescent="0.25">
      <c r="A196" s="363">
        <f>IF(C196="","",SUBTOTAL(3,$C$10:C196))</f>
        <v>175</v>
      </c>
      <c r="B196" s="375" t="s">
        <v>373</v>
      </c>
      <c r="C196" s="318" t="s">
        <v>25</v>
      </c>
      <c r="D196" s="394">
        <v>1.6000000000000001E-3</v>
      </c>
      <c r="E196" s="340">
        <v>1.6000000000000001E-3</v>
      </c>
      <c r="F196" s="320">
        <f t="shared" si="9"/>
        <v>0</v>
      </c>
      <c r="G196" s="321"/>
      <c r="H196" s="321"/>
      <c r="I196" s="321"/>
      <c r="J196" s="321"/>
      <c r="K196" s="321"/>
      <c r="L196" s="321"/>
      <c r="M196" s="321"/>
      <c r="N196" s="321"/>
      <c r="O196" s="321"/>
      <c r="P196" s="321"/>
      <c r="Q196" s="321"/>
      <c r="R196" s="321"/>
      <c r="S196" s="321"/>
      <c r="T196" s="321"/>
      <c r="U196" s="318" t="s">
        <v>5</v>
      </c>
      <c r="V196" s="318" t="s">
        <v>374</v>
      </c>
      <c r="W196" s="140"/>
    </row>
    <row r="197" spans="1:23" ht="12.75" x14ac:dyDescent="0.25">
      <c r="A197" s="363">
        <f>IF(C197="","",SUBTOTAL(3,$C$10:C197))</f>
        <v>176</v>
      </c>
      <c r="B197" s="375" t="s">
        <v>375</v>
      </c>
      <c r="C197" s="318" t="s">
        <v>25</v>
      </c>
      <c r="D197" s="394">
        <v>1.6000000000000001E-3</v>
      </c>
      <c r="E197" s="340">
        <v>1.6000000000000001E-3</v>
      </c>
      <c r="F197" s="320">
        <f t="shared" si="9"/>
        <v>0</v>
      </c>
      <c r="G197" s="321"/>
      <c r="H197" s="321"/>
      <c r="I197" s="321"/>
      <c r="J197" s="321"/>
      <c r="K197" s="321"/>
      <c r="L197" s="321"/>
      <c r="M197" s="321"/>
      <c r="N197" s="321"/>
      <c r="O197" s="321"/>
      <c r="P197" s="321"/>
      <c r="Q197" s="321"/>
      <c r="R197" s="321"/>
      <c r="S197" s="321"/>
      <c r="T197" s="321"/>
      <c r="U197" s="318" t="s">
        <v>5</v>
      </c>
      <c r="V197" s="318" t="s">
        <v>376</v>
      </c>
      <c r="W197" s="140"/>
    </row>
    <row r="198" spans="1:23" ht="12.75" x14ac:dyDescent="0.25">
      <c r="A198" s="363">
        <f>IF(C198="","",SUBTOTAL(3,$C$10:C198))</f>
        <v>177</v>
      </c>
      <c r="B198" s="375" t="s">
        <v>377</v>
      </c>
      <c r="C198" s="318" t="s">
        <v>25</v>
      </c>
      <c r="D198" s="394">
        <v>1.6000000000000001E-3</v>
      </c>
      <c r="E198" s="340">
        <v>1.6000000000000001E-3</v>
      </c>
      <c r="F198" s="320">
        <f t="shared" si="9"/>
        <v>0</v>
      </c>
      <c r="G198" s="321"/>
      <c r="H198" s="321"/>
      <c r="I198" s="321"/>
      <c r="J198" s="321"/>
      <c r="K198" s="321"/>
      <c r="L198" s="321"/>
      <c r="M198" s="321"/>
      <c r="N198" s="321"/>
      <c r="O198" s="321"/>
      <c r="P198" s="321"/>
      <c r="Q198" s="321"/>
      <c r="R198" s="321"/>
      <c r="S198" s="321"/>
      <c r="T198" s="321"/>
      <c r="U198" s="318" t="s">
        <v>5</v>
      </c>
      <c r="V198" s="318" t="s">
        <v>378</v>
      </c>
      <c r="W198" s="140"/>
    </row>
    <row r="199" spans="1:23" ht="12.75" x14ac:dyDescent="0.25">
      <c r="A199" s="363">
        <f>IF(C199="","",SUBTOTAL(3,$C$10:C199))</f>
        <v>178</v>
      </c>
      <c r="B199" s="375" t="s">
        <v>379</v>
      </c>
      <c r="C199" s="318" t="s">
        <v>25</v>
      </c>
      <c r="D199" s="394">
        <v>1.6000000000000001E-3</v>
      </c>
      <c r="E199" s="340">
        <v>1.6000000000000001E-3</v>
      </c>
      <c r="F199" s="320">
        <f t="shared" si="9"/>
        <v>0</v>
      </c>
      <c r="G199" s="321"/>
      <c r="H199" s="321"/>
      <c r="I199" s="321"/>
      <c r="J199" s="321"/>
      <c r="K199" s="321"/>
      <c r="L199" s="321"/>
      <c r="M199" s="321"/>
      <c r="N199" s="321"/>
      <c r="O199" s="321"/>
      <c r="P199" s="321"/>
      <c r="Q199" s="321"/>
      <c r="R199" s="321"/>
      <c r="S199" s="321"/>
      <c r="T199" s="321"/>
      <c r="U199" s="318" t="s">
        <v>5</v>
      </c>
      <c r="V199" s="318" t="s">
        <v>380</v>
      </c>
      <c r="W199" s="140"/>
    </row>
    <row r="200" spans="1:23" ht="12.75" x14ac:dyDescent="0.25">
      <c r="A200" s="363">
        <f>IF(C200="","",SUBTOTAL(3,$C$10:C200))</f>
        <v>179</v>
      </c>
      <c r="B200" s="375" t="s">
        <v>381</v>
      </c>
      <c r="C200" s="318" t="s">
        <v>25</v>
      </c>
      <c r="D200" s="394">
        <v>1.6000000000000001E-3</v>
      </c>
      <c r="E200" s="340">
        <v>1.6000000000000001E-3</v>
      </c>
      <c r="F200" s="320">
        <f t="shared" si="9"/>
        <v>0</v>
      </c>
      <c r="G200" s="321"/>
      <c r="H200" s="321"/>
      <c r="I200" s="321"/>
      <c r="J200" s="321"/>
      <c r="K200" s="321"/>
      <c r="L200" s="321"/>
      <c r="M200" s="321"/>
      <c r="N200" s="321"/>
      <c r="O200" s="321"/>
      <c r="P200" s="321"/>
      <c r="Q200" s="321"/>
      <c r="R200" s="321"/>
      <c r="S200" s="321"/>
      <c r="T200" s="321"/>
      <c r="U200" s="318" t="s">
        <v>5</v>
      </c>
      <c r="V200" s="318" t="s">
        <v>382</v>
      </c>
      <c r="W200" s="140"/>
    </row>
    <row r="201" spans="1:23" ht="12.75" x14ac:dyDescent="0.25">
      <c r="A201" s="363">
        <f>IF(C201="","",SUBTOTAL(3,$C$10:C201))</f>
        <v>180</v>
      </c>
      <c r="B201" s="375" t="s">
        <v>383</v>
      </c>
      <c r="C201" s="318" t="s">
        <v>25</v>
      </c>
      <c r="D201" s="394">
        <v>1.6000000000000001E-3</v>
      </c>
      <c r="E201" s="340">
        <v>1.6000000000000001E-3</v>
      </c>
      <c r="F201" s="320">
        <f t="shared" si="9"/>
        <v>0</v>
      </c>
      <c r="G201" s="321"/>
      <c r="H201" s="321"/>
      <c r="I201" s="321"/>
      <c r="J201" s="321"/>
      <c r="K201" s="321"/>
      <c r="L201" s="321"/>
      <c r="M201" s="321"/>
      <c r="N201" s="321"/>
      <c r="O201" s="321"/>
      <c r="P201" s="321"/>
      <c r="Q201" s="321"/>
      <c r="R201" s="321"/>
      <c r="S201" s="321"/>
      <c r="T201" s="321"/>
      <c r="U201" s="318" t="s">
        <v>5</v>
      </c>
      <c r="V201" s="318" t="s">
        <v>384</v>
      </c>
      <c r="W201" s="140"/>
    </row>
    <row r="202" spans="1:23" ht="12.75" x14ac:dyDescent="0.25">
      <c r="A202" s="363">
        <f>IF(C202="","",SUBTOTAL(3,$C$10:C202))</f>
        <v>181</v>
      </c>
      <c r="B202" s="375" t="s">
        <v>406</v>
      </c>
      <c r="C202" s="318" t="s">
        <v>25</v>
      </c>
      <c r="D202" s="397">
        <v>4.0000000000000001E-3</v>
      </c>
      <c r="E202" s="341">
        <v>4.0000000000000001E-3</v>
      </c>
      <c r="F202" s="320">
        <f t="shared" si="9"/>
        <v>0</v>
      </c>
      <c r="G202" s="321"/>
      <c r="H202" s="321"/>
      <c r="I202" s="321"/>
      <c r="J202" s="321"/>
      <c r="K202" s="321"/>
      <c r="L202" s="321"/>
      <c r="M202" s="321"/>
      <c r="N202" s="321"/>
      <c r="O202" s="321"/>
      <c r="P202" s="321"/>
      <c r="Q202" s="321"/>
      <c r="R202" s="321"/>
      <c r="S202" s="321"/>
      <c r="T202" s="321"/>
      <c r="U202" s="318" t="s">
        <v>12</v>
      </c>
      <c r="V202" s="318" t="s">
        <v>407</v>
      </c>
      <c r="W202" s="140"/>
    </row>
    <row r="203" spans="1:23" ht="12.75" x14ac:dyDescent="0.25">
      <c r="A203" s="363">
        <f>IF(C203="","",SUBTOTAL(3,$C$10:C203))</f>
        <v>182</v>
      </c>
      <c r="B203" s="375" t="s">
        <v>446</v>
      </c>
      <c r="C203" s="318" t="s">
        <v>25</v>
      </c>
      <c r="D203" s="397">
        <v>4.4999999999999997E-3</v>
      </c>
      <c r="E203" s="319">
        <v>4.4999999999999997E-3</v>
      </c>
      <c r="F203" s="320">
        <f t="shared" si="9"/>
        <v>0</v>
      </c>
      <c r="G203" s="321"/>
      <c r="H203" s="321"/>
      <c r="I203" s="321"/>
      <c r="J203" s="321"/>
      <c r="K203" s="321"/>
      <c r="L203" s="321"/>
      <c r="M203" s="321"/>
      <c r="N203" s="321"/>
      <c r="O203" s="321"/>
      <c r="P203" s="321"/>
      <c r="Q203" s="321"/>
      <c r="R203" s="321"/>
      <c r="S203" s="321"/>
      <c r="T203" s="321"/>
      <c r="U203" s="318" t="s">
        <v>8</v>
      </c>
      <c r="V203" s="318" t="s">
        <v>447</v>
      </c>
      <c r="W203" s="140"/>
    </row>
    <row r="204" spans="1:23" ht="12.75" x14ac:dyDescent="0.25">
      <c r="A204" s="363">
        <f>IF(C204="","",SUBTOTAL(3,$C$10:C204))</f>
        <v>183</v>
      </c>
      <c r="B204" s="375" t="s">
        <v>420</v>
      </c>
      <c r="C204" s="318" t="s">
        <v>25</v>
      </c>
      <c r="D204" s="364">
        <v>0.01</v>
      </c>
      <c r="E204" s="319">
        <v>0.01</v>
      </c>
      <c r="F204" s="320">
        <f t="shared" si="9"/>
        <v>0</v>
      </c>
      <c r="G204" s="321"/>
      <c r="H204" s="321"/>
      <c r="I204" s="321"/>
      <c r="J204" s="321"/>
      <c r="K204" s="321"/>
      <c r="L204" s="321"/>
      <c r="M204" s="321"/>
      <c r="N204" s="321"/>
      <c r="O204" s="321"/>
      <c r="P204" s="321"/>
      <c r="Q204" s="321"/>
      <c r="R204" s="321"/>
      <c r="S204" s="321"/>
      <c r="T204" s="321"/>
      <c r="U204" s="318" t="s">
        <v>7</v>
      </c>
      <c r="V204" s="318"/>
      <c r="W204" s="140"/>
    </row>
    <row r="205" spans="1:23" ht="12.75" x14ac:dyDescent="0.25">
      <c r="A205" s="363">
        <f>IF(C205="","",SUBTOTAL(3,$C$10:C205))</f>
        <v>184</v>
      </c>
      <c r="B205" s="375" t="s">
        <v>422</v>
      </c>
      <c r="C205" s="318" t="s">
        <v>25</v>
      </c>
      <c r="D205" s="364">
        <v>0.01</v>
      </c>
      <c r="E205" s="319">
        <v>0.01</v>
      </c>
      <c r="F205" s="320">
        <f t="shared" si="9"/>
        <v>0</v>
      </c>
      <c r="G205" s="321"/>
      <c r="H205" s="321"/>
      <c r="I205" s="321"/>
      <c r="J205" s="321"/>
      <c r="K205" s="321"/>
      <c r="L205" s="321"/>
      <c r="M205" s="321"/>
      <c r="N205" s="321"/>
      <c r="O205" s="321"/>
      <c r="P205" s="321"/>
      <c r="Q205" s="321"/>
      <c r="R205" s="321"/>
      <c r="S205" s="321"/>
      <c r="T205" s="321"/>
      <c r="U205" s="318" t="s">
        <v>7</v>
      </c>
      <c r="V205" s="318"/>
      <c r="W205" s="140"/>
    </row>
    <row r="206" spans="1:23" ht="12.75" x14ac:dyDescent="0.25">
      <c r="A206" s="363">
        <f>IF(C206="","",SUBTOTAL(3,$C$10:C206))</f>
        <v>185</v>
      </c>
      <c r="B206" s="375" t="s">
        <v>423</v>
      </c>
      <c r="C206" s="318" t="s">
        <v>25</v>
      </c>
      <c r="D206" s="364">
        <v>0.01</v>
      </c>
      <c r="E206" s="319">
        <v>0.01</v>
      </c>
      <c r="F206" s="320">
        <f t="shared" si="9"/>
        <v>0</v>
      </c>
      <c r="G206" s="321"/>
      <c r="H206" s="321"/>
      <c r="I206" s="321"/>
      <c r="J206" s="321"/>
      <c r="K206" s="321"/>
      <c r="L206" s="321"/>
      <c r="M206" s="321"/>
      <c r="N206" s="321"/>
      <c r="O206" s="321"/>
      <c r="P206" s="321"/>
      <c r="Q206" s="321"/>
      <c r="R206" s="321"/>
      <c r="S206" s="321"/>
      <c r="T206" s="321"/>
      <c r="U206" s="318" t="s">
        <v>424</v>
      </c>
      <c r="V206" s="318"/>
      <c r="W206" s="140"/>
    </row>
    <row r="207" spans="1:23" ht="12.75" x14ac:dyDescent="0.25">
      <c r="A207" s="363">
        <f>IF(C207="","",SUBTOTAL(3,$C$10:C207))</f>
        <v>186</v>
      </c>
      <c r="B207" s="375" t="s">
        <v>421</v>
      </c>
      <c r="C207" s="318" t="s">
        <v>25</v>
      </c>
      <c r="D207" s="364">
        <v>0.02</v>
      </c>
      <c r="E207" s="319">
        <v>0.02</v>
      </c>
      <c r="F207" s="320">
        <f t="shared" si="9"/>
        <v>0</v>
      </c>
      <c r="G207" s="321"/>
      <c r="H207" s="321"/>
      <c r="I207" s="321"/>
      <c r="J207" s="321"/>
      <c r="K207" s="321"/>
      <c r="L207" s="321"/>
      <c r="M207" s="321"/>
      <c r="N207" s="321"/>
      <c r="O207" s="321"/>
      <c r="P207" s="321"/>
      <c r="Q207" s="321"/>
      <c r="R207" s="321"/>
      <c r="S207" s="321"/>
      <c r="T207" s="321"/>
      <c r="U207" s="318" t="s">
        <v>34</v>
      </c>
      <c r="V207" s="318"/>
      <c r="W207" s="140"/>
    </row>
    <row r="208" spans="1:23" ht="12.75" x14ac:dyDescent="0.25">
      <c r="A208" s="363">
        <f>IF(C208="","",SUBTOTAL(3,$C$10:C208))</f>
        <v>187</v>
      </c>
      <c r="B208" s="375" t="s">
        <v>430</v>
      </c>
      <c r="C208" s="318" t="s">
        <v>25</v>
      </c>
      <c r="D208" s="364">
        <v>2.1999999999999999E-2</v>
      </c>
      <c r="E208" s="319">
        <v>2.1999999999999999E-2</v>
      </c>
      <c r="F208" s="320">
        <f t="shared" si="9"/>
        <v>0</v>
      </c>
      <c r="G208" s="321"/>
      <c r="H208" s="321"/>
      <c r="I208" s="321"/>
      <c r="J208" s="321"/>
      <c r="K208" s="321"/>
      <c r="L208" s="321"/>
      <c r="M208" s="321"/>
      <c r="N208" s="321"/>
      <c r="O208" s="321"/>
      <c r="P208" s="321"/>
      <c r="Q208" s="321"/>
      <c r="R208" s="321"/>
      <c r="S208" s="321"/>
      <c r="T208" s="321"/>
      <c r="U208" s="318" t="s">
        <v>10</v>
      </c>
      <c r="V208" s="318" t="s">
        <v>431</v>
      </c>
      <c r="W208" s="140"/>
    </row>
    <row r="209" spans="1:23" ht="12.75" x14ac:dyDescent="0.25">
      <c r="A209" s="363">
        <f>IF(C209="","",SUBTOTAL(3,$C$10:C209))</f>
        <v>188</v>
      </c>
      <c r="B209" s="375" t="s">
        <v>364</v>
      </c>
      <c r="C209" s="318" t="s">
        <v>25</v>
      </c>
      <c r="D209" s="364">
        <v>2.3699999999999999E-2</v>
      </c>
      <c r="E209" s="319">
        <v>2.3699999999999999E-2</v>
      </c>
      <c r="F209" s="320">
        <f t="shared" si="9"/>
        <v>0</v>
      </c>
      <c r="G209" s="321"/>
      <c r="H209" s="321"/>
      <c r="I209" s="321"/>
      <c r="J209" s="321"/>
      <c r="K209" s="321"/>
      <c r="L209" s="321"/>
      <c r="M209" s="321"/>
      <c r="N209" s="321"/>
      <c r="O209" s="321"/>
      <c r="P209" s="321"/>
      <c r="Q209" s="321"/>
      <c r="R209" s="321"/>
      <c r="S209" s="321"/>
      <c r="T209" s="321"/>
      <c r="U209" s="318" t="s">
        <v>7</v>
      </c>
      <c r="V209" s="318" t="s">
        <v>365</v>
      </c>
      <c r="W209" s="140"/>
    </row>
    <row r="210" spans="1:23" ht="12.75" x14ac:dyDescent="0.25">
      <c r="A210" s="363">
        <f>IF(C210="","",SUBTOTAL(3,$C$10:C210))</f>
        <v>189</v>
      </c>
      <c r="B210" s="375" t="s">
        <v>402</v>
      </c>
      <c r="C210" s="318" t="s">
        <v>25</v>
      </c>
      <c r="D210" s="364">
        <v>0.03</v>
      </c>
      <c r="E210" s="319">
        <v>0.03</v>
      </c>
      <c r="F210" s="320">
        <f t="shared" si="9"/>
        <v>0</v>
      </c>
      <c r="G210" s="321"/>
      <c r="H210" s="321"/>
      <c r="I210" s="321"/>
      <c r="J210" s="321"/>
      <c r="K210" s="321"/>
      <c r="L210" s="321"/>
      <c r="M210" s="321"/>
      <c r="N210" s="321"/>
      <c r="O210" s="321"/>
      <c r="P210" s="321"/>
      <c r="Q210" s="321"/>
      <c r="R210" s="321"/>
      <c r="S210" s="321"/>
      <c r="T210" s="321"/>
      <c r="U210" s="318" t="s">
        <v>12</v>
      </c>
      <c r="V210" s="318" t="s">
        <v>403</v>
      </c>
      <c r="W210" s="140"/>
    </row>
    <row r="211" spans="1:23" ht="12.75" x14ac:dyDescent="0.25">
      <c r="A211" s="363">
        <f>IF(C211="","",SUBTOTAL(3,$C$10:C211))</f>
        <v>190</v>
      </c>
      <c r="B211" s="375" t="s">
        <v>440</v>
      </c>
      <c r="C211" s="318" t="s">
        <v>25</v>
      </c>
      <c r="D211" s="364">
        <v>0.03</v>
      </c>
      <c r="E211" s="319">
        <v>0.03</v>
      </c>
      <c r="F211" s="320">
        <f t="shared" si="9"/>
        <v>0</v>
      </c>
      <c r="G211" s="321"/>
      <c r="H211" s="321"/>
      <c r="I211" s="321"/>
      <c r="J211" s="321"/>
      <c r="K211" s="321"/>
      <c r="L211" s="321"/>
      <c r="M211" s="321"/>
      <c r="N211" s="321"/>
      <c r="O211" s="321"/>
      <c r="P211" s="321"/>
      <c r="Q211" s="321"/>
      <c r="R211" s="321"/>
      <c r="S211" s="321"/>
      <c r="T211" s="321"/>
      <c r="U211" s="318" t="s">
        <v>12</v>
      </c>
      <c r="V211" s="318" t="s">
        <v>441</v>
      </c>
      <c r="W211" s="140"/>
    </row>
    <row r="212" spans="1:23" ht="12.75" x14ac:dyDescent="0.25">
      <c r="A212" s="363">
        <f>IF(C212="","",SUBTOTAL(3,$C$10:C212))</f>
        <v>191</v>
      </c>
      <c r="B212" s="375" t="s">
        <v>412</v>
      </c>
      <c r="C212" s="318" t="s">
        <v>25</v>
      </c>
      <c r="D212" s="364">
        <v>3.44E-2</v>
      </c>
      <c r="E212" s="319">
        <v>3.44E-2</v>
      </c>
      <c r="F212" s="320">
        <f t="shared" si="9"/>
        <v>0</v>
      </c>
      <c r="G212" s="321"/>
      <c r="H212" s="321"/>
      <c r="I212" s="321"/>
      <c r="J212" s="321"/>
      <c r="K212" s="321"/>
      <c r="L212" s="321"/>
      <c r="M212" s="321"/>
      <c r="N212" s="321"/>
      <c r="O212" s="321"/>
      <c r="P212" s="321"/>
      <c r="Q212" s="321"/>
      <c r="R212" s="321"/>
      <c r="S212" s="321"/>
      <c r="T212" s="321"/>
      <c r="U212" s="318" t="s">
        <v>7</v>
      </c>
      <c r="V212" s="318" t="s">
        <v>413</v>
      </c>
      <c r="W212" s="140"/>
    </row>
    <row r="213" spans="1:23" ht="12.75" x14ac:dyDescent="0.25">
      <c r="A213" s="363">
        <f>IF(C213="","",SUBTOTAL(3,$C$10:C213))</f>
        <v>192</v>
      </c>
      <c r="B213" s="375" t="s">
        <v>278</v>
      </c>
      <c r="C213" s="318" t="s">
        <v>25</v>
      </c>
      <c r="D213" s="364">
        <v>4.5100000000000001E-2</v>
      </c>
      <c r="E213" s="319">
        <v>4.5100000000000001E-2</v>
      </c>
      <c r="F213" s="320">
        <f t="shared" si="9"/>
        <v>0</v>
      </c>
      <c r="G213" s="321"/>
      <c r="H213" s="321"/>
      <c r="I213" s="321"/>
      <c r="J213" s="321"/>
      <c r="K213" s="321"/>
      <c r="L213" s="321"/>
      <c r="M213" s="321"/>
      <c r="N213" s="321"/>
      <c r="O213" s="321"/>
      <c r="P213" s="321"/>
      <c r="Q213" s="321"/>
      <c r="R213" s="321"/>
      <c r="S213" s="321"/>
      <c r="T213" s="321"/>
      <c r="U213" s="318" t="s">
        <v>13</v>
      </c>
      <c r="V213" s="318" t="s">
        <v>279</v>
      </c>
      <c r="W213" s="140"/>
    </row>
    <row r="214" spans="1:23" ht="12.75" x14ac:dyDescent="0.25">
      <c r="A214" s="363">
        <f>IF(C214="","",SUBTOTAL(3,$C$10:C214))</f>
        <v>193</v>
      </c>
      <c r="B214" s="375" t="s">
        <v>292</v>
      </c>
      <c r="C214" s="318" t="s">
        <v>25</v>
      </c>
      <c r="D214" s="364">
        <v>4.5100000000000001E-2</v>
      </c>
      <c r="E214" s="319">
        <v>4.5100000000000001E-2</v>
      </c>
      <c r="F214" s="320">
        <f t="shared" si="9"/>
        <v>0</v>
      </c>
      <c r="G214" s="321"/>
      <c r="H214" s="321"/>
      <c r="I214" s="321"/>
      <c r="J214" s="321"/>
      <c r="K214" s="321"/>
      <c r="L214" s="321"/>
      <c r="M214" s="321"/>
      <c r="N214" s="321"/>
      <c r="O214" s="321"/>
      <c r="P214" s="321"/>
      <c r="Q214" s="321"/>
      <c r="R214" s="321"/>
      <c r="S214" s="321"/>
      <c r="T214" s="321"/>
      <c r="U214" s="318" t="s">
        <v>9</v>
      </c>
      <c r="V214" s="318" t="s">
        <v>293</v>
      </c>
      <c r="W214" s="140"/>
    </row>
    <row r="215" spans="1:23" ht="12.75" x14ac:dyDescent="0.25">
      <c r="A215" s="363">
        <f>IF(C215="","",SUBTOTAL(3,$C$10:C215))</f>
        <v>194</v>
      </c>
      <c r="B215" s="393" t="s">
        <v>304</v>
      </c>
      <c r="C215" s="318" t="s">
        <v>25</v>
      </c>
      <c r="D215" s="364">
        <v>0.06</v>
      </c>
      <c r="E215" s="319">
        <v>0.06</v>
      </c>
      <c r="F215" s="320">
        <f t="shared" si="9"/>
        <v>0</v>
      </c>
      <c r="G215" s="321"/>
      <c r="H215" s="321"/>
      <c r="I215" s="321"/>
      <c r="J215" s="321"/>
      <c r="K215" s="321"/>
      <c r="L215" s="321"/>
      <c r="M215" s="321"/>
      <c r="N215" s="321"/>
      <c r="O215" s="321"/>
      <c r="P215" s="321"/>
      <c r="Q215" s="321"/>
      <c r="R215" s="321"/>
      <c r="S215" s="321"/>
      <c r="T215" s="321"/>
      <c r="U215" s="318" t="s">
        <v>8</v>
      </c>
      <c r="V215" s="318" t="s">
        <v>305</v>
      </c>
      <c r="W215" s="140"/>
    </row>
    <row r="216" spans="1:23" ht="12.75" x14ac:dyDescent="0.25">
      <c r="A216" s="363">
        <f>IF(C216="","",SUBTOTAL(3,$C$10:C216))</f>
        <v>195</v>
      </c>
      <c r="B216" s="375" t="s">
        <v>314</v>
      </c>
      <c r="C216" s="318" t="s">
        <v>25</v>
      </c>
      <c r="D216" s="364">
        <v>7.0000000000000007E-2</v>
      </c>
      <c r="E216" s="319">
        <v>7.0000000000000007E-2</v>
      </c>
      <c r="F216" s="320">
        <f t="shared" si="9"/>
        <v>0</v>
      </c>
      <c r="G216" s="321"/>
      <c r="H216" s="321"/>
      <c r="I216" s="321"/>
      <c r="J216" s="321"/>
      <c r="K216" s="321"/>
      <c r="L216" s="321"/>
      <c r="M216" s="321"/>
      <c r="N216" s="321"/>
      <c r="O216" s="321"/>
      <c r="P216" s="321"/>
      <c r="Q216" s="321"/>
      <c r="R216" s="321"/>
      <c r="S216" s="321"/>
      <c r="T216" s="321"/>
      <c r="U216" s="318" t="s">
        <v>13</v>
      </c>
      <c r="V216" s="318" t="s">
        <v>315</v>
      </c>
      <c r="W216" s="140"/>
    </row>
    <row r="217" spans="1:23" ht="25.5" x14ac:dyDescent="0.25">
      <c r="A217" s="363">
        <f>IF(C217="","",SUBTOTAL(3,$C$10:C217))</f>
        <v>196</v>
      </c>
      <c r="B217" s="176" t="s">
        <v>584</v>
      </c>
      <c r="C217" s="318" t="s">
        <v>25</v>
      </c>
      <c r="D217" s="364">
        <v>0.08</v>
      </c>
      <c r="E217" s="364">
        <v>0.08</v>
      </c>
      <c r="F217" s="320">
        <v>0</v>
      </c>
      <c r="G217" s="368"/>
      <c r="H217" s="368"/>
      <c r="I217" s="368"/>
      <c r="J217" s="368"/>
      <c r="K217" s="368"/>
      <c r="L217" s="368"/>
      <c r="M217" s="368"/>
      <c r="N217" s="368"/>
      <c r="O217" s="368"/>
      <c r="P217" s="368"/>
      <c r="Q217" s="368"/>
      <c r="R217" s="368"/>
      <c r="S217" s="368"/>
      <c r="T217" s="368"/>
      <c r="U217" s="140" t="s">
        <v>13</v>
      </c>
      <c r="V217" s="140" t="s">
        <v>483</v>
      </c>
      <c r="W217" s="140"/>
    </row>
    <row r="218" spans="1:23" ht="12.75" x14ac:dyDescent="0.25">
      <c r="A218" s="363">
        <f>IF(C218="","",SUBTOTAL(3,$C$10:C218))</f>
        <v>197</v>
      </c>
      <c r="B218" s="375" t="s">
        <v>385</v>
      </c>
      <c r="C218" s="318" t="s">
        <v>25</v>
      </c>
      <c r="D218" s="364">
        <v>8.9370000000000005E-2</v>
      </c>
      <c r="E218" s="319">
        <v>8.9370000000000005E-2</v>
      </c>
      <c r="F218" s="320">
        <f t="shared" ref="F218:F245" si="10">SUM(G218:T218)</f>
        <v>0</v>
      </c>
      <c r="G218" s="321"/>
      <c r="H218" s="321"/>
      <c r="I218" s="321"/>
      <c r="J218" s="321"/>
      <c r="K218" s="321"/>
      <c r="L218" s="321"/>
      <c r="M218" s="321"/>
      <c r="N218" s="321"/>
      <c r="O218" s="321"/>
      <c r="P218" s="321"/>
      <c r="Q218" s="321"/>
      <c r="R218" s="321"/>
      <c r="S218" s="321"/>
      <c r="T218" s="321"/>
      <c r="U218" s="318" t="s">
        <v>8</v>
      </c>
      <c r="V218" s="318" t="s">
        <v>386</v>
      </c>
      <c r="W218" s="140"/>
    </row>
    <row r="219" spans="1:23" ht="38.25" x14ac:dyDescent="0.25">
      <c r="A219" s="363">
        <f>IF(C219="","",SUBTOTAL(3,$C$10:C219))</f>
        <v>198</v>
      </c>
      <c r="B219" s="375" t="s">
        <v>362</v>
      </c>
      <c r="C219" s="318" t="s">
        <v>25</v>
      </c>
      <c r="D219" s="364">
        <v>0.1232</v>
      </c>
      <c r="E219" s="319">
        <v>0.1232</v>
      </c>
      <c r="F219" s="320">
        <f t="shared" si="10"/>
        <v>0</v>
      </c>
      <c r="G219" s="321"/>
      <c r="H219" s="321"/>
      <c r="I219" s="321"/>
      <c r="J219" s="321"/>
      <c r="K219" s="321"/>
      <c r="L219" s="321"/>
      <c r="M219" s="321"/>
      <c r="N219" s="321"/>
      <c r="O219" s="321"/>
      <c r="P219" s="321"/>
      <c r="Q219" s="321"/>
      <c r="R219" s="321"/>
      <c r="S219" s="321"/>
      <c r="T219" s="321"/>
      <c r="U219" s="318" t="s">
        <v>13</v>
      </c>
      <c r="V219" s="318" t="s">
        <v>363</v>
      </c>
      <c r="W219" s="140"/>
    </row>
    <row r="220" spans="1:23" ht="12.75" x14ac:dyDescent="0.25">
      <c r="A220" s="363">
        <f>IF(C220="","",SUBTOTAL(3,$C$10:C220))</f>
        <v>199</v>
      </c>
      <c r="B220" s="375" t="s">
        <v>344</v>
      </c>
      <c r="C220" s="318" t="s">
        <v>25</v>
      </c>
      <c r="D220" s="364">
        <v>0.12330000000000001</v>
      </c>
      <c r="E220" s="319">
        <v>0.12330000000000001</v>
      </c>
      <c r="F220" s="320">
        <f t="shared" si="10"/>
        <v>0</v>
      </c>
      <c r="G220" s="321"/>
      <c r="H220" s="321"/>
      <c r="I220" s="321"/>
      <c r="J220" s="321"/>
      <c r="K220" s="321"/>
      <c r="L220" s="321"/>
      <c r="M220" s="321"/>
      <c r="N220" s="321"/>
      <c r="O220" s="321"/>
      <c r="P220" s="321"/>
      <c r="Q220" s="321"/>
      <c r="R220" s="321"/>
      <c r="S220" s="321"/>
      <c r="T220" s="321"/>
      <c r="U220" s="318" t="s">
        <v>12</v>
      </c>
      <c r="V220" s="318" t="s">
        <v>345</v>
      </c>
      <c r="W220" s="140"/>
    </row>
    <row r="221" spans="1:23" ht="12.75" x14ac:dyDescent="0.25">
      <c r="A221" s="363">
        <f>IF(C221="","",SUBTOTAL(3,$C$10:C221))</f>
        <v>200</v>
      </c>
      <c r="B221" s="375" t="s">
        <v>296</v>
      </c>
      <c r="C221" s="318" t="s">
        <v>25</v>
      </c>
      <c r="D221" s="364">
        <v>0.12670000000000001</v>
      </c>
      <c r="E221" s="319">
        <v>0.12670000000000001</v>
      </c>
      <c r="F221" s="320">
        <f t="shared" si="10"/>
        <v>0</v>
      </c>
      <c r="G221" s="321"/>
      <c r="H221" s="321"/>
      <c r="I221" s="321"/>
      <c r="J221" s="321"/>
      <c r="K221" s="321"/>
      <c r="L221" s="321"/>
      <c r="M221" s="321"/>
      <c r="N221" s="321"/>
      <c r="O221" s="321"/>
      <c r="P221" s="321"/>
      <c r="Q221" s="321"/>
      <c r="R221" s="321"/>
      <c r="S221" s="321"/>
      <c r="T221" s="321"/>
      <c r="U221" s="318" t="s">
        <v>10</v>
      </c>
      <c r="V221" s="318" t="s">
        <v>297</v>
      </c>
      <c r="W221" s="140"/>
    </row>
    <row r="222" spans="1:23" ht="25.5" x14ac:dyDescent="0.25">
      <c r="A222" s="363">
        <f>IF(C222="","",SUBTOTAL(3,$C$10:C222))</f>
        <v>201</v>
      </c>
      <c r="B222" s="393" t="s">
        <v>387</v>
      </c>
      <c r="C222" s="318" t="s">
        <v>25</v>
      </c>
      <c r="D222" s="364">
        <v>0.16704000000000002</v>
      </c>
      <c r="E222" s="319">
        <v>0.16704000000000002</v>
      </c>
      <c r="F222" s="320">
        <f t="shared" si="10"/>
        <v>0</v>
      </c>
      <c r="G222" s="321"/>
      <c r="H222" s="321"/>
      <c r="I222" s="321"/>
      <c r="J222" s="321"/>
      <c r="K222" s="321"/>
      <c r="L222" s="321"/>
      <c r="M222" s="321"/>
      <c r="N222" s="321"/>
      <c r="O222" s="321"/>
      <c r="P222" s="321"/>
      <c r="Q222" s="321"/>
      <c r="R222" s="321"/>
      <c r="S222" s="321"/>
      <c r="T222" s="321"/>
      <c r="U222" s="318" t="s">
        <v>12</v>
      </c>
      <c r="V222" s="318" t="s">
        <v>388</v>
      </c>
      <c r="W222" s="140"/>
    </row>
    <row r="223" spans="1:23" ht="12.75" x14ac:dyDescent="0.25">
      <c r="A223" s="363">
        <f>IF(C223="","",SUBTOTAL(3,$C$10:C223))</f>
        <v>202</v>
      </c>
      <c r="B223" s="375" t="s">
        <v>274</v>
      </c>
      <c r="C223" s="318" t="s">
        <v>25</v>
      </c>
      <c r="D223" s="364">
        <v>0.18279999999999999</v>
      </c>
      <c r="E223" s="319">
        <v>0.18279999999999999</v>
      </c>
      <c r="F223" s="320">
        <f t="shared" si="10"/>
        <v>0</v>
      </c>
      <c r="G223" s="321"/>
      <c r="H223" s="321"/>
      <c r="I223" s="321"/>
      <c r="J223" s="321"/>
      <c r="K223" s="321"/>
      <c r="L223" s="321"/>
      <c r="M223" s="321"/>
      <c r="N223" s="321"/>
      <c r="O223" s="321"/>
      <c r="P223" s="321"/>
      <c r="Q223" s="321"/>
      <c r="R223" s="321"/>
      <c r="S223" s="321"/>
      <c r="T223" s="321"/>
      <c r="U223" s="318" t="s">
        <v>13</v>
      </c>
      <c r="V223" s="318" t="s">
        <v>275</v>
      </c>
      <c r="W223" s="140"/>
    </row>
    <row r="224" spans="1:23" ht="12.75" x14ac:dyDescent="0.25">
      <c r="A224" s="363">
        <f>IF(C224="","",SUBTOTAL(3,$C$10:C224))</f>
        <v>203</v>
      </c>
      <c r="B224" s="375" t="s">
        <v>276</v>
      </c>
      <c r="C224" s="318" t="s">
        <v>25</v>
      </c>
      <c r="D224" s="364">
        <v>0.22070000000000001</v>
      </c>
      <c r="E224" s="319">
        <v>0.22070000000000001</v>
      </c>
      <c r="F224" s="320">
        <f t="shared" si="10"/>
        <v>0</v>
      </c>
      <c r="G224" s="321"/>
      <c r="H224" s="321"/>
      <c r="I224" s="321"/>
      <c r="J224" s="321"/>
      <c r="K224" s="321"/>
      <c r="L224" s="321"/>
      <c r="M224" s="321"/>
      <c r="N224" s="321"/>
      <c r="O224" s="321"/>
      <c r="P224" s="321"/>
      <c r="Q224" s="321"/>
      <c r="R224" s="321"/>
      <c r="S224" s="321"/>
      <c r="T224" s="321"/>
      <c r="U224" s="318" t="s">
        <v>13</v>
      </c>
      <c r="V224" s="318" t="s">
        <v>277</v>
      </c>
      <c r="W224" s="140"/>
    </row>
    <row r="225" spans="1:23" ht="25.5" x14ac:dyDescent="0.25">
      <c r="A225" s="363">
        <f>IF(C225="","",SUBTOTAL(3,$C$10:C225))</f>
        <v>204</v>
      </c>
      <c r="B225" s="375" t="s">
        <v>410</v>
      </c>
      <c r="C225" s="318" t="s">
        <v>25</v>
      </c>
      <c r="D225" s="364">
        <v>0.22500000000000001</v>
      </c>
      <c r="E225" s="319">
        <v>0.22500000000000001</v>
      </c>
      <c r="F225" s="320">
        <f t="shared" si="10"/>
        <v>0</v>
      </c>
      <c r="G225" s="321"/>
      <c r="H225" s="321"/>
      <c r="I225" s="321"/>
      <c r="J225" s="321"/>
      <c r="K225" s="321"/>
      <c r="L225" s="321"/>
      <c r="M225" s="321"/>
      <c r="N225" s="321"/>
      <c r="O225" s="321"/>
      <c r="P225" s="321"/>
      <c r="Q225" s="321"/>
      <c r="R225" s="321"/>
      <c r="S225" s="321"/>
      <c r="T225" s="321"/>
      <c r="U225" s="318" t="s">
        <v>9</v>
      </c>
      <c r="V225" s="318" t="s">
        <v>411</v>
      </c>
      <c r="W225" s="140"/>
    </row>
    <row r="226" spans="1:23" ht="25.5" x14ac:dyDescent="0.25">
      <c r="A226" s="363">
        <f>IF(C226="","",SUBTOTAL(3,$C$10:C226))</f>
        <v>205</v>
      </c>
      <c r="B226" s="375" t="s">
        <v>332</v>
      </c>
      <c r="C226" s="318" t="s">
        <v>25</v>
      </c>
      <c r="D226" s="364">
        <v>0.22878000000000001</v>
      </c>
      <c r="E226" s="319">
        <v>0.22878000000000001</v>
      </c>
      <c r="F226" s="320">
        <f t="shared" si="10"/>
        <v>0</v>
      </c>
      <c r="G226" s="321"/>
      <c r="H226" s="321"/>
      <c r="I226" s="321"/>
      <c r="J226" s="321"/>
      <c r="K226" s="321"/>
      <c r="L226" s="321"/>
      <c r="M226" s="321"/>
      <c r="N226" s="321"/>
      <c r="O226" s="321"/>
      <c r="P226" s="321"/>
      <c r="Q226" s="321"/>
      <c r="R226" s="321"/>
      <c r="S226" s="321"/>
      <c r="T226" s="321"/>
      <c r="U226" s="318" t="s">
        <v>9</v>
      </c>
      <c r="V226" s="318" t="s">
        <v>333</v>
      </c>
      <c r="W226" s="140"/>
    </row>
    <row r="227" spans="1:23" ht="25.5" x14ac:dyDescent="0.25">
      <c r="A227" s="363">
        <f>IF(C227="","",SUBTOTAL(3,$C$10:C227))</f>
        <v>206</v>
      </c>
      <c r="B227" s="375" t="s">
        <v>414</v>
      </c>
      <c r="C227" s="318" t="s">
        <v>25</v>
      </c>
      <c r="D227" s="364">
        <v>0.3</v>
      </c>
      <c r="E227" s="319">
        <v>0.3</v>
      </c>
      <c r="F227" s="320">
        <f t="shared" si="10"/>
        <v>0</v>
      </c>
      <c r="G227" s="321"/>
      <c r="H227" s="321"/>
      <c r="I227" s="321"/>
      <c r="J227" s="321"/>
      <c r="K227" s="321"/>
      <c r="L227" s="321"/>
      <c r="M227" s="321"/>
      <c r="N227" s="321"/>
      <c r="O227" s="321"/>
      <c r="P227" s="321"/>
      <c r="Q227" s="321"/>
      <c r="R227" s="321"/>
      <c r="S227" s="321"/>
      <c r="T227" s="321"/>
      <c r="U227" s="318" t="s">
        <v>9</v>
      </c>
      <c r="V227" s="318" t="s">
        <v>415</v>
      </c>
      <c r="W227" s="140"/>
    </row>
    <row r="228" spans="1:23" ht="12.75" x14ac:dyDescent="0.25">
      <c r="A228" s="363">
        <f>IF(C228="","",SUBTOTAL(3,$C$10:C228))</f>
        <v>207</v>
      </c>
      <c r="B228" s="375" t="s">
        <v>342</v>
      </c>
      <c r="C228" s="318" t="s">
        <v>25</v>
      </c>
      <c r="D228" s="364">
        <v>0.3574</v>
      </c>
      <c r="E228" s="319">
        <v>0.3574</v>
      </c>
      <c r="F228" s="320">
        <f t="shared" si="10"/>
        <v>0</v>
      </c>
      <c r="G228" s="321"/>
      <c r="H228" s="321"/>
      <c r="I228" s="321"/>
      <c r="J228" s="321"/>
      <c r="K228" s="321"/>
      <c r="L228" s="321"/>
      <c r="M228" s="321"/>
      <c r="N228" s="321"/>
      <c r="O228" s="321"/>
      <c r="P228" s="321"/>
      <c r="Q228" s="321"/>
      <c r="R228" s="321"/>
      <c r="S228" s="321"/>
      <c r="T228" s="321"/>
      <c r="U228" s="318" t="s">
        <v>12</v>
      </c>
      <c r="V228" s="318" t="s">
        <v>343</v>
      </c>
      <c r="W228" s="140"/>
    </row>
    <row r="229" spans="1:23" ht="25.5" x14ac:dyDescent="0.25">
      <c r="A229" s="363">
        <f>IF(C229="","",SUBTOTAL(3,$C$10:C229))</f>
        <v>208</v>
      </c>
      <c r="B229" s="393" t="s">
        <v>288</v>
      </c>
      <c r="C229" s="318" t="s">
        <v>25</v>
      </c>
      <c r="D229" s="364">
        <v>0.84827999999999992</v>
      </c>
      <c r="E229" s="319">
        <v>0.84827999999999992</v>
      </c>
      <c r="F229" s="320">
        <f t="shared" si="10"/>
        <v>0</v>
      </c>
      <c r="G229" s="321"/>
      <c r="H229" s="321"/>
      <c r="I229" s="321"/>
      <c r="J229" s="321"/>
      <c r="K229" s="321"/>
      <c r="L229" s="321"/>
      <c r="M229" s="321"/>
      <c r="N229" s="321"/>
      <c r="O229" s="321"/>
      <c r="P229" s="321"/>
      <c r="Q229" s="321"/>
      <c r="R229" s="321"/>
      <c r="S229" s="321"/>
      <c r="T229" s="321"/>
      <c r="U229" s="318" t="s">
        <v>9</v>
      </c>
      <c r="V229" s="318" t="s">
        <v>289</v>
      </c>
      <c r="W229" s="140"/>
    </row>
    <row r="230" spans="1:23" ht="25.5" x14ac:dyDescent="0.25">
      <c r="A230" s="363">
        <f>IF(C230="","",SUBTOTAL(3,$C$10:C230))</f>
        <v>209</v>
      </c>
      <c r="B230" s="393" t="s">
        <v>286</v>
      </c>
      <c r="C230" s="318" t="s">
        <v>25</v>
      </c>
      <c r="D230" s="364">
        <v>0.87997000000000003</v>
      </c>
      <c r="E230" s="319">
        <v>0.87997000000000003</v>
      </c>
      <c r="F230" s="320">
        <f t="shared" si="10"/>
        <v>0</v>
      </c>
      <c r="G230" s="321"/>
      <c r="H230" s="321"/>
      <c r="I230" s="321"/>
      <c r="J230" s="321"/>
      <c r="K230" s="321"/>
      <c r="L230" s="321"/>
      <c r="M230" s="321"/>
      <c r="N230" s="321"/>
      <c r="O230" s="321"/>
      <c r="P230" s="321"/>
      <c r="Q230" s="321"/>
      <c r="R230" s="321"/>
      <c r="S230" s="321"/>
      <c r="T230" s="321"/>
      <c r="U230" s="318" t="s">
        <v>9</v>
      </c>
      <c r="V230" s="318" t="s">
        <v>287</v>
      </c>
      <c r="W230" s="140"/>
    </row>
    <row r="231" spans="1:23" ht="12.75" x14ac:dyDescent="0.25">
      <c r="A231" s="363">
        <f>IF(C231="","",SUBTOTAL(3,$C$10:C231))</f>
        <v>210</v>
      </c>
      <c r="B231" s="176" t="s">
        <v>690</v>
      </c>
      <c r="C231" s="318" t="s">
        <v>25</v>
      </c>
      <c r="D231" s="351">
        <v>17.8</v>
      </c>
      <c r="E231" s="351">
        <v>17.8</v>
      </c>
      <c r="F231" s="320">
        <f t="shared" si="10"/>
        <v>0</v>
      </c>
      <c r="G231" s="335"/>
      <c r="H231" s="339"/>
      <c r="I231" s="339"/>
      <c r="J231" s="339"/>
      <c r="K231" s="339"/>
      <c r="L231" s="339"/>
      <c r="M231" s="339"/>
      <c r="N231" s="339"/>
      <c r="O231" s="339"/>
      <c r="P231" s="339"/>
      <c r="Q231" s="339"/>
      <c r="R231" s="339"/>
      <c r="S231" s="339"/>
      <c r="T231" s="339"/>
      <c r="U231" s="337" t="s">
        <v>10</v>
      </c>
      <c r="V231" s="140" t="s">
        <v>478</v>
      </c>
      <c r="W231" s="140"/>
    </row>
    <row r="232" spans="1:23" ht="12.75" x14ac:dyDescent="0.25">
      <c r="A232" s="363">
        <f>IF(C232="","",SUBTOTAL(3,$C$10:C232))</f>
        <v>211</v>
      </c>
      <c r="B232" s="176" t="s">
        <v>691</v>
      </c>
      <c r="C232" s="318" t="s">
        <v>25</v>
      </c>
      <c r="D232" s="351">
        <v>8.8000000000000007</v>
      </c>
      <c r="E232" s="351">
        <v>8.8000000000000007</v>
      </c>
      <c r="F232" s="320">
        <f t="shared" si="10"/>
        <v>0</v>
      </c>
      <c r="G232" s="199"/>
      <c r="H232" s="199"/>
      <c r="I232" s="199"/>
      <c r="J232" s="199"/>
      <c r="K232" s="199"/>
      <c r="L232" s="199"/>
      <c r="M232" s="199"/>
      <c r="N232" s="199"/>
      <c r="O232" s="199"/>
      <c r="P232" s="199"/>
      <c r="Q232" s="199"/>
      <c r="R232" s="199"/>
      <c r="S232" s="199"/>
      <c r="T232" s="199"/>
      <c r="U232" s="352" t="s">
        <v>11</v>
      </c>
      <c r="V232" s="140"/>
      <c r="W232" s="140"/>
    </row>
    <row r="233" spans="1:23" ht="12.75" x14ac:dyDescent="0.25">
      <c r="A233" s="363">
        <f>IF(C233="","",SUBTOTAL(3,$C$10:C233))</f>
        <v>212</v>
      </c>
      <c r="B233" s="176" t="s">
        <v>680</v>
      </c>
      <c r="C233" s="318" t="s">
        <v>25</v>
      </c>
      <c r="D233" s="351">
        <v>4.2</v>
      </c>
      <c r="E233" s="351">
        <v>4.2</v>
      </c>
      <c r="F233" s="320">
        <f t="shared" si="10"/>
        <v>0</v>
      </c>
      <c r="G233" s="199"/>
      <c r="H233" s="199"/>
      <c r="I233" s="199"/>
      <c r="J233" s="199"/>
      <c r="K233" s="199"/>
      <c r="L233" s="199"/>
      <c r="M233" s="199"/>
      <c r="N233" s="199"/>
      <c r="O233" s="199"/>
      <c r="P233" s="199"/>
      <c r="Q233" s="199"/>
      <c r="R233" s="199"/>
      <c r="S233" s="199"/>
      <c r="T233" s="199"/>
      <c r="U233" s="352" t="s">
        <v>11</v>
      </c>
      <c r="V233" s="140"/>
      <c r="W233" s="140"/>
    </row>
    <row r="234" spans="1:23" ht="25.5" x14ac:dyDescent="0.25">
      <c r="A234" s="363">
        <f>IF(C234="","",SUBTOTAL(3,$C$10:C234))</f>
        <v>213</v>
      </c>
      <c r="B234" s="375" t="s">
        <v>428</v>
      </c>
      <c r="C234" s="318" t="s">
        <v>15</v>
      </c>
      <c r="D234" s="364">
        <v>2.64E-2</v>
      </c>
      <c r="E234" s="364">
        <v>2.64E-2</v>
      </c>
      <c r="F234" s="320">
        <f t="shared" si="10"/>
        <v>0</v>
      </c>
      <c r="G234" s="321"/>
      <c r="H234" s="321"/>
      <c r="I234" s="321"/>
      <c r="J234" s="321"/>
      <c r="K234" s="321"/>
      <c r="L234" s="321"/>
      <c r="M234" s="321"/>
      <c r="N234" s="321"/>
      <c r="O234" s="321"/>
      <c r="P234" s="321"/>
      <c r="Q234" s="321"/>
      <c r="R234" s="321"/>
      <c r="S234" s="321"/>
      <c r="T234" s="321"/>
      <c r="U234" s="318" t="s">
        <v>9</v>
      </c>
      <c r="V234" s="318" t="s">
        <v>429</v>
      </c>
      <c r="W234" s="140"/>
    </row>
    <row r="235" spans="1:23" ht="12.75" x14ac:dyDescent="0.25">
      <c r="A235" s="363">
        <f>IF(C235="","",SUBTOTAL(3,$C$10:C235))</f>
        <v>214</v>
      </c>
      <c r="B235" s="291" t="s">
        <v>346</v>
      </c>
      <c r="C235" s="318" t="s">
        <v>15</v>
      </c>
      <c r="D235" s="364">
        <v>0.04</v>
      </c>
      <c r="E235" s="364">
        <v>0.04</v>
      </c>
      <c r="F235" s="320">
        <f t="shared" si="10"/>
        <v>0</v>
      </c>
      <c r="G235" s="368"/>
      <c r="H235" s="368"/>
      <c r="I235" s="368"/>
      <c r="J235" s="368"/>
      <c r="K235" s="368"/>
      <c r="L235" s="368"/>
      <c r="M235" s="368"/>
      <c r="N235" s="368"/>
      <c r="O235" s="368"/>
      <c r="P235" s="368"/>
      <c r="Q235" s="368"/>
      <c r="R235" s="368"/>
      <c r="S235" s="368"/>
      <c r="T235" s="368"/>
      <c r="U235" s="140" t="s">
        <v>11</v>
      </c>
      <c r="V235" s="140" t="s">
        <v>347</v>
      </c>
      <c r="W235" s="140"/>
    </row>
    <row r="236" spans="1:23" ht="12.75" x14ac:dyDescent="0.25">
      <c r="A236" s="363">
        <f>IF(C236="","",SUBTOTAL(3,$C$10:C236))</f>
        <v>215</v>
      </c>
      <c r="B236" s="291" t="s">
        <v>348</v>
      </c>
      <c r="C236" s="318" t="s">
        <v>15</v>
      </c>
      <c r="D236" s="364">
        <v>0.11</v>
      </c>
      <c r="E236" s="364">
        <v>0.11</v>
      </c>
      <c r="F236" s="320">
        <f t="shared" si="10"/>
        <v>0</v>
      </c>
      <c r="G236" s="368"/>
      <c r="H236" s="368"/>
      <c r="I236" s="368"/>
      <c r="J236" s="368"/>
      <c r="K236" s="368"/>
      <c r="L236" s="368"/>
      <c r="M236" s="368"/>
      <c r="N236" s="368"/>
      <c r="O236" s="368"/>
      <c r="P236" s="368"/>
      <c r="Q236" s="368"/>
      <c r="R236" s="368"/>
      <c r="S236" s="368"/>
      <c r="T236" s="368"/>
      <c r="U236" s="140" t="s">
        <v>12</v>
      </c>
      <c r="V236" s="140" t="s">
        <v>349</v>
      </c>
      <c r="W236" s="140"/>
    </row>
    <row r="237" spans="1:23" ht="25.5" x14ac:dyDescent="0.25">
      <c r="A237" s="363">
        <f>IF(C237="","",SUBTOTAL(3,$C$10:C237))</f>
        <v>216</v>
      </c>
      <c r="B237" s="375" t="s">
        <v>416</v>
      </c>
      <c r="C237" s="318" t="s">
        <v>15</v>
      </c>
      <c r="D237" s="364">
        <v>0.65</v>
      </c>
      <c r="E237" s="319"/>
      <c r="F237" s="320">
        <f t="shared" si="10"/>
        <v>0.65</v>
      </c>
      <c r="G237" s="321"/>
      <c r="H237" s="321"/>
      <c r="I237" s="321"/>
      <c r="J237" s="321"/>
      <c r="K237" s="199"/>
      <c r="L237" s="321"/>
      <c r="M237" s="321"/>
      <c r="N237" s="321"/>
      <c r="O237" s="321"/>
      <c r="P237" s="321"/>
      <c r="Q237" s="321"/>
      <c r="R237" s="321"/>
      <c r="S237" s="321"/>
      <c r="T237" s="321">
        <v>0.65</v>
      </c>
      <c r="U237" s="318" t="s">
        <v>7</v>
      </c>
      <c r="V237" s="140" t="s">
        <v>417</v>
      </c>
      <c r="W237" s="140"/>
    </row>
    <row r="238" spans="1:23" ht="12.75" x14ac:dyDescent="0.25">
      <c r="A238" s="363">
        <f>IF(C238="","",SUBTOTAL(3,$C$10:C238))</f>
        <v>217</v>
      </c>
      <c r="B238" s="375" t="s">
        <v>352</v>
      </c>
      <c r="C238" s="318" t="s">
        <v>15</v>
      </c>
      <c r="D238" s="364">
        <v>0.94547999999999988</v>
      </c>
      <c r="E238" s="319">
        <v>0.94547999999999988</v>
      </c>
      <c r="F238" s="320">
        <f t="shared" si="10"/>
        <v>0</v>
      </c>
      <c r="G238" s="321"/>
      <c r="H238" s="321"/>
      <c r="I238" s="321"/>
      <c r="J238" s="321"/>
      <c r="K238" s="321"/>
      <c r="L238" s="321"/>
      <c r="M238" s="321"/>
      <c r="N238" s="321"/>
      <c r="O238" s="321"/>
      <c r="P238" s="321"/>
      <c r="Q238" s="321"/>
      <c r="R238" s="321"/>
      <c r="S238" s="321"/>
      <c r="T238" s="321"/>
      <c r="U238" s="318" t="s">
        <v>9</v>
      </c>
      <c r="V238" s="318" t="s">
        <v>353</v>
      </c>
      <c r="W238" s="140"/>
    </row>
    <row r="239" spans="1:23" ht="25.5" x14ac:dyDescent="0.25">
      <c r="A239" s="363">
        <f>IF(C239="","",SUBTOTAL(3,$C$10:C239))</f>
        <v>218</v>
      </c>
      <c r="B239" s="375" t="s">
        <v>354</v>
      </c>
      <c r="C239" s="318" t="s">
        <v>15</v>
      </c>
      <c r="D239" s="364">
        <v>0.97919999999999996</v>
      </c>
      <c r="E239" s="319">
        <v>0.97919999999999996</v>
      </c>
      <c r="F239" s="320">
        <f t="shared" si="10"/>
        <v>0</v>
      </c>
      <c r="G239" s="321"/>
      <c r="H239" s="321"/>
      <c r="I239" s="321"/>
      <c r="J239" s="321"/>
      <c r="K239" s="321"/>
      <c r="L239" s="321"/>
      <c r="M239" s="321"/>
      <c r="N239" s="321"/>
      <c r="O239" s="321"/>
      <c r="P239" s="321"/>
      <c r="Q239" s="321"/>
      <c r="R239" s="321"/>
      <c r="S239" s="321"/>
      <c r="T239" s="321"/>
      <c r="U239" s="318" t="s">
        <v>9</v>
      </c>
      <c r="V239" s="318" t="s">
        <v>355</v>
      </c>
      <c r="W239" s="140"/>
    </row>
    <row r="240" spans="1:23" ht="25.5" x14ac:dyDescent="0.25">
      <c r="A240" s="363">
        <f>IF(C240="","",SUBTOTAL(3,$C$10:C240))</f>
        <v>219</v>
      </c>
      <c r="B240" s="375" t="s">
        <v>290</v>
      </c>
      <c r="C240" s="318" t="s">
        <v>15</v>
      </c>
      <c r="D240" s="364">
        <v>1.0356000000000001</v>
      </c>
      <c r="E240" s="319">
        <v>1.0356000000000001</v>
      </c>
      <c r="F240" s="320">
        <f t="shared" si="10"/>
        <v>0</v>
      </c>
      <c r="G240" s="321"/>
      <c r="H240" s="321"/>
      <c r="I240" s="321"/>
      <c r="J240" s="321"/>
      <c r="K240" s="321"/>
      <c r="L240" s="321"/>
      <c r="M240" s="321"/>
      <c r="N240" s="321"/>
      <c r="O240" s="321"/>
      <c r="P240" s="321"/>
      <c r="Q240" s="321"/>
      <c r="R240" s="321"/>
      <c r="S240" s="321"/>
      <c r="T240" s="321"/>
      <c r="U240" s="318" t="s">
        <v>9</v>
      </c>
      <c r="V240" s="318" t="s">
        <v>291</v>
      </c>
      <c r="W240" s="140"/>
    </row>
    <row r="241" spans="1:23" ht="12.75" x14ac:dyDescent="0.25">
      <c r="A241" s="363">
        <f>IF(C241="","",SUBTOTAL(3,$C$10:C241))</f>
        <v>220</v>
      </c>
      <c r="B241" s="375" t="s">
        <v>350</v>
      </c>
      <c r="C241" s="318" t="s">
        <v>15</v>
      </c>
      <c r="D241" s="364">
        <v>1.24129</v>
      </c>
      <c r="E241" s="319">
        <v>1.24129</v>
      </c>
      <c r="F241" s="320">
        <f t="shared" si="10"/>
        <v>0</v>
      </c>
      <c r="G241" s="321"/>
      <c r="H241" s="321"/>
      <c r="I241" s="321"/>
      <c r="J241" s="321"/>
      <c r="K241" s="321"/>
      <c r="L241" s="321"/>
      <c r="M241" s="321"/>
      <c r="N241" s="321"/>
      <c r="O241" s="321"/>
      <c r="P241" s="321"/>
      <c r="Q241" s="321"/>
      <c r="R241" s="321"/>
      <c r="S241" s="321"/>
      <c r="T241" s="321"/>
      <c r="U241" s="318" t="s">
        <v>9</v>
      </c>
      <c r="V241" s="318" t="s">
        <v>351</v>
      </c>
      <c r="W241" s="140"/>
    </row>
    <row r="242" spans="1:23" ht="38.25" x14ac:dyDescent="0.25">
      <c r="A242" s="363">
        <f>IF(C242="","",SUBTOTAL(3,$C$10:C242))</f>
        <v>221</v>
      </c>
      <c r="B242" s="375" t="s">
        <v>393</v>
      </c>
      <c r="C242" s="318" t="s">
        <v>15</v>
      </c>
      <c r="D242" s="364">
        <v>1.39</v>
      </c>
      <c r="E242" s="319">
        <v>1.39</v>
      </c>
      <c r="F242" s="320">
        <f t="shared" si="10"/>
        <v>0</v>
      </c>
      <c r="G242" s="321"/>
      <c r="H242" s="321"/>
      <c r="I242" s="321"/>
      <c r="J242" s="321"/>
      <c r="K242" s="321"/>
      <c r="L242" s="321"/>
      <c r="M242" s="321"/>
      <c r="N242" s="321"/>
      <c r="O242" s="321"/>
      <c r="P242" s="321"/>
      <c r="Q242" s="321"/>
      <c r="R242" s="321"/>
      <c r="S242" s="321"/>
      <c r="T242" s="321"/>
      <c r="U242" s="318" t="s">
        <v>9</v>
      </c>
      <c r="V242" s="318" t="s">
        <v>394</v>
      </c>
      <c r="W242" s="140"/>
    </row>
    <row r="243" spans="1:23" ht="25.5" x14ac:dyDescent="0.25">
      <c r="A243" s="363">
        <f>IF(C243="","",SUBTOTAL(3,$C$10:C243))</f>
        <v>222</v>
      </c>
      <c r="B243" s="375" t="s">
        <v>391</v>
      </c>
      <c r="C243" s="318" t="s">
        <v>15</v>
      </c>
      <c r="D243" s="364">
        <v>3.28</v>
      </c>
      <c r="E243" s="319">
        <v>3.28</v>
      </c>
      <c r="F243" s="320">
        <f t="shared" si="10"/>
        <v>0</v>
      </c>
      <c r="G243" s="321"/>
      <c r="H243" s="321"/>
      <c r="I243" s="321"/>
      <c r="J243" s="321"/>
      <c r="K243" s="321"/>
      <c r="L243" s="321"/>
      <c r="M243" s="321"/>
      <c r="N243" s="321"/>
      <c r="O243" s="321"/>
      <c r="P243" s="321"/>
      <c r="Q243" s="321"/>
      <c r="R243" s="321"/>
      <c r="S243" s="321"/>
      <c r="T243" s="321"/>
      <c r="U243" s="318" t="s">
        <v>10</v>
      </c>
      <c r="V243" s="318" t="s">
        <v>392</v>
      </c>
      <c r="W243" s="140"/>
    </row>
    <row r="244" spans="1:23" ht="25.5" x14ac:dyDescent="0.25">
      <c r="A244" s="363">
        <f>IF(C244="","",SUBTOTAL(3,$C$10:C244))</f>
        <v>223</v>
      </c>
      <c r="B244" s="375" t="s">
        <v>1065</v>
      </c>
      <c r="C244" s="318" t="s">
        <v>15</v>
      </c>
      <c r="D244" s="364">
        <f>E244+F244</f>
        <v>0.12526999999999999</v>
      </c>
      <c r="E244" s="319">
        <v>0.12526999999999999</v>
      </c>
      <c r="F244" s="320">
        <f>SUM(G244:T244)</f>
        <v>0</v>
      </c>
      <c r="G244" s="321"/>
      <c r="H244" s="321"/>
      <c r="I244" s="321"/>
      <c r="J244" s="321"/>
      <c r="K244" s="321"/>
      <c r="L244" s="321"/>
      <c r="M244" s="321"/>
      <c r="N244" s="321"/>
      <c r="O244" s="321"/>
      <c r="P244" s="321"/>
      <c r="Q244" s="321"/>
      <c r="R244" s="321"/>
      <c r="S244" s="321"/>
      <c r="T244" s="321"/>
      <c r="U244" s="318" t="s">
        <v>12</v>
      </c>
      <c r="V244" s="318" t="s">
        <v>1066</v>
      </c>
      <c r="W244" s="140"/>
    </row>
    <row r="245" spans="1:23" ht="12.75" x14ac:dyDescent="0.25">
      <c r="A245" s="363">
        <f>IF(C245="","",SUBTOTAL(3,$C$10:C245))</f>
        <v>224</v>
      </c>
      <c r="B245" s="375" t="s">
        <v>453</v>
      </c>
      <c r="C245" s="318" t="s">
        <v>452</v>
      </c>
      <c r="D245" s="364">
        <v>1.23</v>
      </c>
      <c r="E245" s="319">
        <v>1.23</v>
      </c>
      <c r="F245" s="320">
        <f t="shared" si="10"/>
        <v>0</v>
      </c>
      <c r="G245" s="321"/>
      <c r="H245" s="321"/>
      <c r="I245" s="321"/>
      <c r="J245" s="321"/>
      <c r="K245" s="321"/>
      <c r="L245" s="321"/>
      <c r="M245" s="321"/>
      <c r="N245" s="321"/>
      <c r="O245" s="321"/>
      <c r="P245" s="321"/>
      <c r="Q245" s="321"/>
      <c r="R245" s="321"/>
      <c r="S245" s="321"/>
      <c r="T245" s="321"/>
      <c r="U245" s="318" t="s">
        <v>12</v>
      </c>
      <c r="V245" s="318"/>
      <c r="W245" s="140"/>
    </row>
    <row r="246" spans="1:23" ht="25.5" x14ac:dyDescent="0.25">
      <c r="A246" s="363">
        <f>IF(C246="","",SUBTOTAL(3,$C$10:C246))</f>
        <v>225</v>
      </c>
      <c r="B246" s="375" t="s">
        <v>828</v>
      </c>
      <c r="C246" s="318" t="s">
        <v>25</v>
      </c>
      <c r="D246" s="364">
        <f>E246+F246</f>
        <v>3.4599999999999999E-2</v>
      </c>
      <c r="E246" s="319">
        <v>3.4599999999999999E-2</v>
      </c>
      <c r="F246" s="320">
        <f t="shared" ref="F246:F254" si="11">SUM(G246:T246)</f>
        <v>0</v>
      </c>
      <c r="G246" s="321"/>
      <c r="H246" s="321"/>
      <c r="I246" s="321"/>
      <c r="J246" s="321"/>
      <c r="K246" s="321"/>
      <c r="L246" s="321"/>
      <c r="M246" s="321"/>
      <c r="N246" s="321"/>
      <c r="O246" s="321"/>
      <c r="P246" s="321"/>
      <c r="Q246" s="321"/>
      <c r="R246" s="321"/>
      <c r="S246" s="321"/>
      <c r="T246" s="321"/>
      <c r="U246" s="318" t="s">
        <v>11</v>
      </c>
      <c r="V246" s="318" t="s">
        <v>837</v>
      </c>
      <c r="W246" s="140"/>
    </row>
    <row r="247" spans="1:23" ht="12.75" x14ac:dyDescent="0.25">
      <c r="A247" s="363">
        <f>IF(C247="","",SUBTOTAL(3,$C$10:C247))</f>
        <v>226</v>
      </c>
      <c r="B247" s="375" t="s">
        <v>829</v>
      </c>
      <c r="C247" s="318" t="s">
        <v>25</v>
      </c>
      <c r="D247" s="364">
        <f t="shared" ref="D247:D254" si="12">E247+F247</f>
        <v>3.0599999999999999E-2</v>
      </c>
      <c r="E247" s="319">
        <v>3.0599999999999999E-2</v>
      </c>
      <c r="F247" s="320">
        <f t="shared" si="11"/>
        <v>0</v>
      </c>
      <c r="G247" s="321"/>
      <c r="H247" s="321"/>
      <c r="I247" s="321"/>
      <c r="J247" s="321"/>
      <c r="K247" s="321"/>
      <c r="L247" s="321"/>
      <c r="M247" s="321"/>
      <c r="N247" s="321"/>
      <c r="O247" s="321"/>
      <c r="P247" s="321"/>
      <c r="Q247" s="321"/>
      <c r="R247" s="321"/>
      <c r="S247" s="321"/>
      <c r="T247" s="321"/>
      <c r="U247" s="318" t="s">
        <v>11</v>
      </c>
      <c r="V247" s="318" t="s">
        <v>838</v>
      </c>
      <c r="W247" s="140"/>
    </row>
    <row r="248" spans="1:23" ht="12.75" x14ac:dyDescent="0.25">
      <c r="A248" s="363">
        <f>IF(C248="","",SUBTOTAL(3,$C$10:C248))</f>
        <v>227</v>
      </c>
      <c r="B248" s="375" t="s">
        <v>831</v>
      </c>
      <c r="C248" s="318" t="s">
        <v>25</v>
      </c>
      <c r="D248" s="364">
        <f t="shared" si="12"/>
        <v>1.5699999999999999E-2</v>
      </c>
      <c r="E248" s="319">
        <v>1.5699999999999999E-2</v>
      </c>
      <c r="F248" s="320">
        <f t="shared" si="11"/>
        <v>0</v>
      </c>
      <c r="G248" s="321"/>
      <c r="H248" s="321"/>
      <c r="I248" s="321"/>
      <c r="J248" s="321"/>
      <c r="K248" s="321"/>
      <c r="L248" s="321"/>
      <c r="M248" s="321"/>
      <c r="N248" s="321"/>
      <c r="O248" s="321"/>
      <c r="P248" s="321"/>
      <c r="Q248" s="321"/>
      <c r="R248" s="321"/>
      <c r="S248" s="321"/>
      <c r="T248" s="321"/>
      <c r="U248" s="318" t="s">
        <v>8</v>
      </c>
      <c r="V248" s="318" t="s">
        <v>840</v>
      </c>
      <c r="W248" s="140"/>
    </row>
    <row r="249" spans="1:23" ht="12.75" x14ac:dyDescent="0.25">
      <c r="A249" s="363">
        <f>IF(C249="","",SUBTOTAL(3,$C$10:C249))</f>
        <v>228</v>
      </c>
      <c r="B249" s="375" t="s">
        <v>834</v>
      </c>
      <c r="C249" s="318" t="s">
        <v>25</v>
      </c>
      <c r="D249" s="364">
        <f t="shared" si="12"/>
        <v>0.17519999999999999</v>
      </c>
      <c r="E249" s="319">
        <v>0.17519999999999999</v>
      </c>
      <c r="F249" s="320">
        <f t="shared" si="11"/>
        <v>0</v>
      </c>
      <c r="G249" s="321"/>
      <c r="H249" s="321"/>
      <c r="I249" s="321"/>
      <c r="J249" s="321"/>
      <c r="K249" s="321"/>
      <c r="L249" s="321"/>
      <c r="M249" s="321"/>
      <c r="N249" s="321"/>
      <c r="O249" s="321"/>
      <c r="P249" s="321"/>
      <c r="Q249" s="321"/>
      <c r="R249" s="321"/>
      <c r="S249" s="321"/>
      <c r="T249" s="321"/>
      <c r="U249" s="318" t="s">
        <v>8</v>
      </c>
      <c r="V249" s="318" t="s">
        <v>843</v>
      </c>
      <c r="W249" s="140"/>
    </row>
    <row r="250" spans="1:23" ht="12.75" x14ac:dyDescent="0.25">
      <c r="A250" s="363">
        <f>IF(C250="","",SUBTOTAL(3,$C$10:C250))</f>
        <v>229</v>
      </c>
      <c r="B250" s="375" t="s">
        <v>280</v>
      </c>
      <c r="C250" s="342" t="str">
        <f>VLOOKUP(B250,'[1]coppy (2)'!$B$11:$X$252,23,0)</f>
        <v>ONT</v>
      </c>
      <c r="D250" s="364">
        <v>1.669E-2</v>
      </c>
      <c r="E250" s="322">
        <v>1.669E-2</v>
      </c>
      <c r="F250" s="343">
        <f>SUM(G250:T250)</f>
        <v>0</v>
      </c>
      <c r="G250" s="321"/>
      <c r="H250" s="321"/>
      <c r="I250" s="321"/>
      <c r="J250" s="321"/>
      <c r="K250" s="321"/>
      <c r="L250" s="321"/>
      <c r="M250" s="321"/>
      <c r="N250" s="321"/>
      <c r="O250" s="321"/>
      <c r="P250" s="321"/>
      <c r="Q250" s="321"/>
      <c r="R250" s="321"/>
      <c r="S250" s="321"/>
      <c r="T250" s="321"/>
      <c r="U250" s="342" t="s">
        <v>13</v>
      </c>
      <c r="V250" s="342" t="s">
        <v>281</v>
      </c>
      <c r="W250" s="140"/>
    </row>
    <row r="251" spans="1:23" ht="25.5" x14ac:dyDescent="0.25">
      <c r="A251" s="363">
        <f>IF(C251="","",SUBTOTAL(3,$C$10:C251))</f>
        <v>230</v>
      </c>
      <c r="B251" s="291" t="s">
        <v>992</v>
      </c>
      <c r="C251" s="140" t="s">
        <v>25</v>
      </c>
      <c r="D251" s="364">
        <v>0.01</v>
      </c>
      <c r="E251" s="364">
        <v>0.01</v>
      </c>
      <c r="F251" s="364"/>
      <c r="G251" s="199"/>
      <c r="H251" s="199"/>
      <c r="I251" s="199"/>
      <c r="J251" s="199"/>
      <c r="K251" s="199"/>
      <c r="L251" s="199"/>
      <c r="M251" s="199"/>
      <c r="N251" s="199"/>
      <c r="O251" s="199"/>
      <c r="P251" s="199"/>
      <c r="Q251" s="199"/>
      <c r="R251" s="199"/>
      <c r="S251" s="199"/>
      <c r="T251" s="199"/>
      <c r="U251" s="140" t="s">
        <v>12</v>
      </c>
      <c r="V251" s="342" t="s">
        <v>993</v>
      </c>
      <c r="W251" s="140"/>
    </row>
    <row r="252" spans="1:23" ht="12.75" x14ac:dyDescent="0.25">
      <c r="A252" s="363">
        <f>IF(C252="","",SUBTOTAL(3,$C$10:C252))</f>
        <v>231</v>
      </c>
      <c r="B252" s="375" t="s">
        <v>308</v>
      </c>
      <c r="C252" s="342" t="str">
        <f>VLOOKUP(B252,'[1]coppy (2)'!$B$11:$X$252,23,0)</f>
        <v>ONT</v>
      </c>
      <c r="D252" s="364">
        <v>6.3460000000000003E-2</v>
      </c>
      <c r="E252" s="322">
        <v>6.3460000000000003E-2</v>
      </c>
      <c r="F252" s="343">
        <f>SUM(G252:T252)</f>
        <v>0</v>
      </c>
      <c r="G252" s="321"/>
      <c r="H252" s="321"/>
      <c r="I252" s="321"/>
      <c r="J252" s="321"/>
      <c r="K252" s="321"/>
      <c r="L252" s="321"/>
      <c r="M252" s="321"/>
      <c r="N252" s="321"/>
      <c r="O252" s="321"/>
      <c r="P252" s="321"/>
      <c r="Q252" s="321"/>
      <c r="R252" s="321"/>
      <c r="S252" s="321"/>
      <c r="T252" s="321"/>
      <c r="U252" s="342" t="s">
        <v>12</v>
      </c>
      <c r="V252" s="342" t="s">
        <v>309</v>
      </c>
      <c r="W252" s="140"/>
    </row>
    <row r="253" spans="1:23" ht="12.75" x14ac:dyDescent="0.25">
      <c r="A253" s="363">
        <f>IF(C253="","",SUBTOTAL(3,$C$10:C253))</f>
        <v>232</v>
      </c>
      <c r="B253" s="375" t="s">
        <v>358</v>
      </c>
      <c r="C253" s="342" t="str">
        <f>VLOOKUP(B253,'[1]coppy (2)'!$B$11:$X$252,23,0)</f>
        <v>ODT</v>
      </c>
      <c r="D253" s="364">
        <v>1.9599999999999999E-2</v>
      </c>
      <c r="E253" s="322">
        <v>1.9599999999999999E-2</v>
      </c>
      <c r="F253" s="343">
        <f>SUM(G253:T253)</f>
        <v>0</v>
      </c>
      <c r="G253" s="321"/>
      <c r="H253" s="321"/>
      <c r="I253" s="321"/>
      <c r="J253" s="321"/>
      <c r="K253" s="321"/>
      <c r="L253" s="321"/>
      <c r="M253" s="321"/>
      <c r="N253" s="321"/>
      <c r="O253" s="321"/>
      <c r="P253" s="321"/>
      <c r="Q253" s="321"/>
      <c r="R253" s="321"/>
      <c r="S253" s="321"/>
      <c r="T253" s="321"/>
      <c r="U253" s="342" t="s">
        <v>6</v>
      </c>
      <c r="V253" s="342" t="s">
        <v>359</v>
      </c>
      <c r="W253" s="140"/>
    </row>
    <row r="254" spans="1:23" ht="63.75" x14ac:dyDescent="0.25">
      <c r="A254" s="398">
        <f>IF(C254="","",SUBTOTAL(3,$C$10:C254))</f>
        <v>233</v>
      </c>
      <c r="B254" s="399" t="s">
        <v>835</v>
      </c>
      <c r="C254" s="344" t="s">
        <v>25</v>
      </c>
      <c r="D254" s="400">
        <f t="shared" si="12"/>
        <v>0.2316</v>
      </c>
      <c r="E254" s="345">
        <v>0.2316</v>
      </c>
      <c r="F254" s="346">
        <f t="shared" si="11"/>
        <v>0</v>
      </c>
      <c r="G254" s="347"/>
      <c r="H254" s="347"/>
      <c r="I254" s="347"/>
      <c r="J254" s="347"/>
      <c r="K254" s="347"/>
      <c r="L254" s="347"/>
      <c r="M254" s="347"/>
      <c r="N254" s="347"/>
      <c r="O254" s="347"/>
      <c r="P254" s="347"/>
      <c r="Q254" s="347"/>
      <c r="R254" s="347"/>
      <c r="S254" s="347"/>
      <c r="T254" s="347"/>
      <c r="U254" s="344" t="s">
        <v>13</v>
      </c>
      <c r="V254" s="348" t="s">
        <v>844</v>
      </c>
      <c r="W254" s="401"/>
    </row>
    <row r="255" spans="1:23" ht="25.5" customHeight="1" x14ac:dyDescent="0.25">
      <c r="B255" s="250" t="str">
        <f>"Tổng cộng: "&amp;A254&amp;" hạng mục, công trình dự án"</f>
        <v>Tổng cộng: 233 hạng mục, công trình dự án</v>
      </c>
      <c r="C255" s="405"/>
      <c r="W255" s="404"/>
    </row>
    <row r="258" spans="6:6" x14ac:dyDescent="0.25">
      <c r="F258" s="402"/>
    </row>
  </sheetData>
  <sortState ref="A159:W170">
    <sortCondition ref="U159:U170"/>
  </sortState>
  <mergeCells count="15">
    <mergeCell ref="W5:W7"/>
    <mergeCell ref="F6:F7"/>
    <mergeCell ref="A1:B1"/>
    <mergeCell ref="A2:V2"/>
    <mergeCell ref="A3:V3"/>
    <mergeCell ref="U4:V4"/>
    <mergeCell ref="F5:T5"/>
    <mergeCell ref="A5:A7"/>
    <mergeCell ref="B5:B7"/>
    <mergeCell ref="C5:C7"/>
    <mergeCell ref="D5:D7"/>
    <mergeCell ref="E5:E7"/>
    <mergeCell ref="G6:T6"/>
    <mergeCell ref="U5:U7"/>
    <mergeCell ref="V5:V7"/>
  </mergeCells>
  <pageMargins left="0.7" right="0.31" top="0.51" bottom="0.62" header="0.3" footer="0.3"/>
  <pageSetup paperSize="8" scale="75" fitToHeight="0" orientation="landscape" blackAndWhite="1" horizontalDpi="300" verticalDpi="300"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12"/>
  <sheetViews>
    <sheetView topLeftCell="A4" zoomScale="70" zoomScaleNormal="70" workbookViewId="0">
      <pane xSplit="9" ySplit="6" topLeftCell="J10" activePane="bottomRight" state="frozen"/>
      <selection sqref="A1:XFD1048576"/>
      <selection pane="topRight" sqref="A1:XFD1048576"/>
      <selection pane="bottomLeft" sqref="A1:XFD1048576"/>
      <selection pane="bottomRight" activeCell="B11" sqref="B11"/>
    </sheetView>
  </sheetViews>
  <sheetFormatPr defaultColWidth="8.85546875" defaultRowHeight="15" x14ac:dyDescent="0.25"/>
  <cols>
    <col min="1" max="1" width="9.42578125" style="138" customWidth="1"/>
    <col min="2" max="2" width="36.140625" style="127" customWidth="1"/>
    <col min="3" max="3" width="7.85546875" style="127" customWidth="1"/>
    <col min="4" max="4" width="9.85546875" style="129" customWidth="1"/>
    <col min="5" max="6" width="8.85546875" style="129" customWidth="1"/>
    <col min="7" max="7" width="8" style="128" customWidth="1"/>
    <col min="8" max="9" width="7.140625" style="128" customWidth="1"/>
    <col min="10" max="10" width="6.5703125" style="128" customWidth="1"/>
    <col min="11" max="11" width="7.85546875" style="128" customWidth="1"/>
    <col min="12" max="13" width="6.5703125" style="128" customWidth="1"/>
    <col min="14" max="14" width="7" style="128" customWidth="1"/>
    <col min="15" max="15" width="7.140625" style="128" customWidth="1"/>
    <col min="16" max="16" width="7.42578125" style="128" customWidth="1"/>
    <col min="17" max="17" width="6.42578125" style="128" customWidth="1"/>
    <col min="18" max="18" width="6.85546875" style="128" customWidth="1"/>
    <col min="19" max="19" width="6.42578125" style="128" customWidth="1"/>
    <col min="20" max="20" width="8.42578125" style="128" customWidth="1"/>
    <col min="21" max="21" width="26.140625" style="138" customWidth="1"/>
    <col min="22" max="22" width="32.85546875" style="138" customWidth="1"/>
    <col min="23" max="23" width="32.85546875" style="139" customWidth="1"/>
    <col min="24" max="16384" width="8.85546875" style="138"/>
  </cols>
  <sheetData>
    <row r="1" spans="1:23" x14ac:dyDescent="0.25">
      <c r="A1" s="423" t="s">
        <v>641</v>
      </c>
      <c r="B1" s="423"/>
      <c r="C1" s="136"/>
      <c r="G1" s="119"/>
      <c r="H1" s="119"/>
      <c r="I1" s="119"/>
      <c r="J1" s="119"/>
      <c r="K1" s="119"/>
      <c r="L1" s="119"/>
      <c r="M1" s="119"/>
      <c r="N1" s="119"/>
      <c r="O1" s="119"/>
      <c r="P1" s="119"/>
      <c r="Q1" s="119"/>
      <c r="R1" s="119"/>
      <c r="S1" s="119"/>
      <c r="T1" s="119"/>
      <c r="U1" s="120"/>
      <c r="V1" s="120"/>
    </row>
    <row r="2" spans="1:23" x14ac:dyDescent="0.25">
      <c r="A2" s="431" t="s">
        <v>887</v>
      </c>
      <c r="B2" s="431"/>
      <c r="C2" s="431"/>
      <c r="D2" s="431"/>
      <c r="E2" s="431"/>
      <c r="F2" s="431"/>
      <c r="G2" s="431"/>
      <c r="H2" s="431"/>
      <c r="I2" s="431"/>
      <c r="J2" s="431"/>
      <c r="K2" s="431"/>
      <c r="L2" s="431"/>
      <c r="M2" s="431"/>
      <c r="N2" s="431"/>
      <c r="O2" s="431"/>
      <c r="P2" s="431"/>
      <c r="Q2" s="431"/>
      <c r="R2" s="431"/>
      <c r="S2" s="431"/>
      <c r="T2" s="431"/>
      <c r="U2" s="431"/>
      <c r="V2" s="431"/>
    </row>
    <row r="3" spans="1:23" x14ac:dyDescent="0.25">
      <c r="A3" s="431" t="s">
        <v>678</v>
      </c>
      <c r="B3" s="431"/>
      <c r="C3" s="431"/>
      <c r="D3" s="431"/>
      <c r="E3" s="431"/>
      <c r="F3" s="431"/>
      <c r="G3" s="431"/>
      <c r="H3" s="431"/>
      <c r="I3" s="431"/>
      <c r="J3" s="431"/>
      <c r="K3" s="431"/>
      <c r="L3" s="431"/>
      <c r="M3" s="431"/>
      <c r="N3" s="431"/>
      <c r="O3" s="431"/>
      <c r="P3" s="431"/>
      <c r="Q3" s="431"/>
      <c r="R3" s="431"/>
      <c r="S3" s="431"/>
      <c r="T3" s="431"/>
      <c r="U3" s="431"/>
      <c r="V3" s="431"/>
    </row>
    <row r="4" spans="1:23" x14ac:dyDescent="0.25">
      <c r="A4" s="432"/>
      <c r="B4" s="432"/>
      <c r="C4" s="432"/>
      <c r="D4" s="432"/>
      <c r="E4" s="432"/>
      <c r="F4" s="432"/>
      <c r="G4" s="432"/>
      <c r="H4" s="432"/>
      <c r="I4" s="432"/>
      <c r="J4" s="432"/>
      <c r="K4" s="432"/>
      <c r="L4" s="432"/>
      <c r="M4" s="432"/>
      <c r="N4" s="432"/>
      <c r="O4" s="432"/>
      <c r="P4" s="432"/>
      <c r="Q4" s="432"/>
      <c r="R4" s="432"/>
      <c r="S4" s="432"/>
      <c r="T4" s="432"/>
      <c r="U4" s="432"/>
      <c r="V4" s="432"/>
    </row>
    <row r="5" spans="1:23" x14ac:dyDescent="0.25">
      <c r="A5" s="137"/>
      <c r="B5" s="137"/>
      <c r="C5" s="137"/>
      <c r="G5" s="121"/>
      <c r="H5" s="121"/>
      <c r="I5" s="121"/>
      <c r="J5" s="121"/>
      <c r="K5" s="121"/>
      <c r="L5" s="121"/>
      <c r="M5" s="121"/>
      <c r="N5" s="121"/>
      <c r="O5" s="121"/>
      <c r="P5" s="121"/>
      <c r="Q5" s="121"/>
      <c r="R5" s="121"/>
      <c r="S5" s="121"/>
      <c r="T5" s="121"/>
      <c r="U5" s="426" t="s">
        <v>642</v>
      </c>
      <c r="V5" s="426"/>
    </row>
    <row r="6" spans="1:23" s="122" customFormat="1" ht="12.75" x14ac:dyDescent="0.25">
      <c r="A6" s="422" t="s">
        <v>643</v>
      </c>
      <c r="B6" s="422" t="s">
        <v>644</v>
      </c>
      <c r="C6" s="421" t="s">
        <v>804</v>
      </c>
      <c r="D6" s="421" t="s">
        <v>40</v>
      </c>
      <c r="E6" s="421" t="s">
        <v>645</v>
      </c>
      <c r="F6" s="421" t="s">
        <v>3</v>
      </c>
      <c r="G6" s="421"/>
      <c r="H6" s="421"/>
      <c r="I6" s="421"/>
      <c r="J6" s="421"/>
      <c r="K6" s="421"/>
      <c r="L6" s="421"/>
      <c r="M6" s="421"/>
      <c r="N6" s="421"/>
      <c r="O6" s="421"/>
      <c r="P6" s="421"/>
      <c r="Q6" s="421"/>
      <c r="R6" s="135"/>
      <c r="S6" s="135"/>
      <c r="T6" s="135"/>
      <c r="U6" s="422" t="s">
        <v>646</v>
      </c>
      <c r="V6" s="422" t="s">
        <v>647</v>
      </c>
      <c r="W6" s="420" t="s">
        <v>592</v>
      </c>
    </row>
    <row r="7" spans="1:23" s="122" customFormat="1" ht="12.75" x14ac:dyDescent="0.25">
      <c r="A7" s="422"/>
      <c r="B7" s="422"/>
      <c r="C7" s="421"/>
      <c r="D7" s="421"/>
      <c r="E7" s="421"/>
      <c r="F7" s="421" t="s">
        <v>1</v>
      </c>
      <c r="G7" s="421" t="s">
        <v>648</v>
      </c>
      <c r="H7" s="421"/>
      <c r="I7" s="421"/>
      <c r="J7" s="421"/>
      <c r="K7" s="421"/>
      <c r="L7" s="421"/>
      <c r="M7" s="421"/>
      <c r="N7" s="421"/>
      <c r="O7" s="421"/>
      <c r="P7" s="421"/>
      <c r="Q7" s="421"/>
      <c r="R7" s="135"/>
      <c r="S7" s="135"/>
      <c r="T7" s="135"/>
      <c r="U7" s="422"/>
      <c r="V7" s="422"/>
      <c r="W7" s="420"/>
    </row>
    <row r="8" spans="1:23" s="122" customFormat="1" ht="63.75" x14ac:dyDescent="0.25">
      <c r="A8" s="422"/>
      <c r="B8" s="422"/>
      <c r="C8" s="421"/>
      <c r="D8" s="421"/>
      <c r="E8" s="421"/>
      <c r="F8" s="421"/>
      <c r="G8" s="135" t="s">
        <v>50</v>
      </c>
      <c r="H8" s="135" t="s">
        <v>52</v>
      </c>
      <c r="I8" s="135" t="s">
        <v>53</v>
      </c>
      <c r="J8" s="135" t="s">
        <v>649</v>
      </c>
      <c r="K8" s="135" t="s">
        <v>650</v>
      </c>
      <c r="L8" s="135" t="s">
        <v>56</v>
      </c>
      <c r="M8" s="135" t="s">
        <v>57</v>
      </c>
      <c r="N8" s="135" t="s">
        <v>58</v>
      </c>
      <c r="O8" s="135" t="s">
        <v>59</v>
      </c>
      <c r="P8" s="135" t="s">
        <v>60</v>
      </c>
      <c r="Q8" s="135" t="s">
        <v>61</v>
      </c>
      <c r="R8" s="135" t="s">
        <v>62</v>
      </c>
      <c r="S8" s="135" t="s">
        <v>63</v>
      </c>
      <c r="T8" s="135" t="s">
        <v>64</v>
      </c>
      <c r="U8" s="422"/>
      <c r="V8" s="422"/>
      <c r="W8" s="420"/>
    </row>
    <row r="9" spans="1:23" s="126" customFormat="1" ht="25.5" x14ac:dyDescent="0.2">
      <c r="A9" s="123" t="s">
        <v>651</v>
      </c>
      <c r="B9" s="123" t="s">
        <v>652</v>
      </c>
      <c r="C9" s="123"/>
      <c r="D9" s="130" t="s">
        <v>653</v>
      </c>
      <c r="E9" s="130" t="s">
        <v>654</v>
      </c>
      <c r="F9" s="130" t="s">
        <v>655</v>
      </c>
      <c r="G9" s="124" t="s">
        <v>656</v>
      </c>
      <c r="H9" s="124" t="s">
        <v>657</v>
      </c>
      <c r="I9" s="125" t="s">
        <v>658</v>
      </c>
      <c r="J9" s="123" t="s">
        <v>659</v>
      </c>
      <c r="K9" s="123" t="s">
        <v>660</v>
      </c>
      <c r="L9" s="123" t="s">
        <v>661</v>
      </c>
      <c r="M9" s="123" t="s">
        <v>662</v>
      </c>
      <c r="N9" s="123" t="s">
        <v>663</v>
      </c>
      <c r="O9" s="123" t="s">
        <v>664</v>
      </c>
      <c r="P9" s="123" t="s">
        <v>665</v>
      </c>
      <c r="Q9" s="123" t="s">
        <v>666</v>
      </c>
      <c r="R9" s="123" t="s">
        <v>667</v>
      </c>
      <c r="S9" s="123" t="s">
        <v>668</v>
      </c>
      <c r="T9" s="123" t="s">
        <v>669</v>
      </c>
      <c r="U9" s="123" t="s">
        <v>670</v>
      </c>
      <c r="V9" s="123" t="s">
        <v>671</v>
      </c>
      <c r="W9" s="179">
        <v>26</v>
      </c>
    </row>
    <row r="10" spans="1:23" s="126" customFormat="1" x14ac:dyDescent="0.2">
      <c r="A10" s="180" t="s">
        <v>69</v>
      </c>
      <c r="B10" s="248" t="s">
        <v>672</v>
      </c>
      <c r="C10" s="181"/>
      <c r="D10" s="130"/>
      <c r="E10" s="130"/>
      <c r="F10" s="130"/>
      <c r="G10" s="124"/>
      <c r="H10" s="124"/>
      <c r="I10" s="125"/>
      <c r="J10" s="123"/>
      <c r="K10" s="123"/>
      <c r="L10" s="123"/>
      <c r="M10" s="123"/>
      <c r="N10" s="123"/>
      <c r="O10" s="123"/>
      <c r="P10" s="123"/>
      <c r="Q10" s="123"/>
      <c r="R10" s="123"/>
      <c r="S10" s="123"/>
      <c r="T10" s="123"/>
      <c r="U10" s="123"/>
      <c r="V10" s="123"/>
      <c r="W10" s="179"/>
    </row>
    <row r="11" spans="1:23" s="126" customFormat="1" x14ac:dyDescent="0.2">
      <c r="A11" s="251" t="s">
        <v>484</v>
      </c>
      <c r="B11" s="252" t="s">
        <v>859</v>
      </c>
      <c r="C11" s="253"/>
      <c r="D11" s="254"/>
      <c r="E11" s="254"/>
      <c r="F11" s="254"/>
      <c r="G11" s="255"/>
      <c r="H11" s="255"/>
      <c r="I11" s="256"/>
      <c r="J11" s="257"/>
      <c r="K11" s="257"/>
      <c r="L11" s="257"/>
      <c r="M11" s="257"/>
      <c r="N11" s="257"/>
      <c r="O11" s="257"/>
      <c r="P11" s="257"/>
      <c r="Q11" s="257"/>
      <c r="R11" s="257"/>
      <c r="S11" s="257"/>
      <c r="T11" s="257"/>
      <c r="U11" s="257"/>
      <c r="V11" s="257"/>
      <c r="W11" s="134"/>
    </row>
    <row r="12" spans="1:23" s="126" customFormat="1" ht="60" x14ac:dyDescent="0.2">
      <c r="A12" s="258">
        <v>1</v>
      </c>
      <c r="B12" s="186" t="s">
        <v>114</v>
      </c>
      <c r="C12" s="186" t="s">
        <v>4</v>
      </c>
      <c r="D12" s="148">
        <v>25</v>
      </c>
      <c r="E12" s="149"/>
      <c r="F12" s="150">
        <f>SUM(G12:T12)</f>
        <v>25</v>
      </c>
      <c r="G12" s="151">
        <v>25</v>
      </c>
      <c r="H12" s="151"/>
      <c r="I12" s="151"/>
      <c r="J12" s="151"/>
      <c r="K12" s="151"/>
      <c r="L12" s="151"/>
      <c r="M12" s="151"/>
      <c r="N12" s="151"/>
      <c r="O12" s="151"/>
      <c r="P12" s="151"/>
      <c r="Q12" s="151"/>
      <c r="R12" s="151"/>
      <c r="S12" s="151"/>
      <c r="T12" s="151"/>
      <c r="U12" s="152" t="s">
        <v>115</v>
      </c>
      <c r="V12" s="203"/>
      <c r="W12" s="203" t="s">
        <v>116</v>
      </c>
    </row>
    <row r="13" spans="1:23" s="126" customFormat="1" ht="30" x14ac:dyDescent="0.2">
      <c r="A13" s="258">
        <v>2</v>
      </c>
      <c r="B13" s="154" t="s">
        <v>107</v>
      </c>
      <c r="C13" s="186" t="s">
        <v>19</v>
      </c>
      <c r="D13" s="148">
        <v>0.17</v>
      </c>
      <c r="E13" s="149"/>
      <c r="F13" s="150">
        <f>SUM(G13:T13)</f>
        <v>0.17</v>
      </c>
      <c r="G13" s="151"/>
      <c r="H13" s="151">
        <v>0.17</v>
      </c>
      <c r="I13" s="151"/>
      <c r="J13" s="151"/>
      <c r="K13" s="151"/>
      <c r="L13" s="151"/>
      <c r="M13" s="151"/>
      <c r="N13" s="151"/>
      <c r="O13" s="151"/>
      <c r="P13" s="151"/>
      <c r="Q13" s="151"/>
      <c r="R13" s="151"/>
      <c r="S13" s="151"/>
      <c r="T13" s="151"/>
      <c r="U13" s="152" t="s">
        <v>6</v>
      </c>
      <c r="V13" s="152"/>
      <c r="W13" s="132"/>
    </row>
    <row r="14" spans="1:23" s="126" customFormat="1" ht="30" x14ac:dyDescent="0.2">
      <c r="A14" s="258">
        <v>3</v>
      </c>
      <c r="B14" s="170" t="s">
        <v>87</v>
      </c>
      <c r="C14" s="186" t="s">
        <v>18</v>
      </c>
      <c r="D14" s="148">
        <v>2.85</v>
      </c>
      <c r="E14" s="148"/>
      <c r="F14" s="150">
        <f>SUM(G14:T14)</f>
        <v>2.85</v>
      </c>
      <c r="G14" s="182">
        <v>2.85</v>
      </c>
      <c r="H14" s="182"/>
      <c r="I14" s="182"/>
      <c r="J14" s="182"/>
      <c r="K14" s="182"/>
      <c r="L14" s="182"/>
      <c r="M14" s="182"/>
      <c r="N14" s="182"/>
      <c r="O14" s="182"/>
      <c r="P14" s="182"/>
      <c r="Q14" s="182"/>
      <c r="R14" s="182"/>
      <c r="S14" s="182"/>
      <c r="T14" s="182"/>
      <c r="U14" s="152" t="s">
        <v>9</v>
      </c>
      <c r="V14" s="132"/>
      <c r="W14" s="132"/>
    </row>
    <row r="15" spans="1:23" s="126" customFormat="1" ht="45" x14ac:dyDescent="0.2">
      <c r="A15" s="258">
        <v>5</v>
      </c>
      <c r="B15" s="183" t="s">
        <v>853</v>
      </c>
      <c r="C15" s="186" t="s">
        <v>23</v>
      </c>
      <c r="D15" s="148">
        <v>0.72</v>
      </c>
      <c r="E15" s="148"/>
      <c r="F15" s="150">
        <f>SUM(G15:T15)</f>
        <v>0.72</v>
      </c>
      <c r="G15" s="157">
        <v>0.72</v>
      </c>
      <c r="H15" s="157"/>
      <c r="I15" s="157"/>
      <c r="J15" s="157"/>
      <c r="K15" s="157"/>
      <c r="L15" s="157"/>
      <c r="M15" s="157"/>
      <c r="N15" s="157"/>
      <c r="O15" s="157"/>
      <c r="P15" s="157"/>
      <c r="Q15" s="157"/>
      <c r="R15" s="157"/>
      <c r="S15" s="157"/>
      <c r="T15" s="157"/>
      <c r="U15" s="152" t="s">
        <v>77</v>
      </c>
      <c r="V15" s="132"/>
      <c r="W15" s="132"/>
    </row>
    <row r="16" spans="1:23" s="126" customFormat="1" x14ac:dyDescent="0.2">
      <c r="A16" s="258">
        <v>6</v>
      </c>
      <c r="B16" s="155" t="s">
        <v>608</v>
      </c>
      <c r="C16" s="186" t="s">
        <v>23</v>
      </c>
      <c r="D16" s="184">
        <v>0.62</v>
      </c>
      <c r="E16" s="184"/>
      <c r="F16" s="158">
        <v>0.62</v>
      </c>
      <c r="G16" s="165"/>
      <c r="H16" s="165"/>
      <c r="I16" s="165"/>
      <c r="J16" s="165"/>
      <c r="K16" s="165"/>
      <c r="L16" s="165"/>
      <c r="M16" s="165"/>
      <c r="N16" s="165"/>
      <c r="O16" s="165"/>
      <c r="P16" s="165"/>
      <c r="Q16" s="165"/>
      <c r="R16" s="165"/>
      <c r="S16" s="165"/>
      <c r="T16" s="165"/>
      <c r="U16" s="185" t="s">
        <v>9</v>
      </c>
      <c r="V16" s="132"/>
      <c r="W16" s="132"/>
    </row>
    <row r="17" spans="1:23" s="126" customFormat="1" x14ac:dyDescent="0.2">
      <c r="A17" s="258">
        <v>7</v>
      </c>
      <c r="B17" s="156" t="s">
        <v>29</v>
      </c>
      <c r="C17" s="186" t="s">
        <v>28</v>
      </c>
      <c r="D17" s="148">
        <v>0.11</v>
      </c>
      <c r="E17" s="148"/>
      <c r="F17" s="150">
        <f>SUM(G17:T17)</f>
        <v>0.11</v>
      </c>
      <c r="G17" s="157">
        <v>0.11</v>
      </c>
      <c r="H17" s="157"/>
      <c r="I17" s="157"/>
      <c r="J17" s="157"/>
      <c r="K17" s="157"/>
      <c r="L17" s="157"/>
      <c r="M17" s="157"/>
      <c r="N17" s="157"/>
      <c r="O17" s="157"/>
      <c r="P17" s="157"/>
      <c r="Q17" s="157"/>
      <c r="R17" s="157"/>
      <c r="S17" s="157"/>
      <c r="T17" s="157"/>
      <c r="U17" s="152" t="s">
        <v>13</v>
      </c>
      <c r="V17" s="152"/>
      <c r="W17" s="132"/>
    </row>
    <row r="18" spans="1:23" s="126" customFormat="1" x14ac:dyDescent="0.2">
      <c r="A18" s="141" t="s">
        <v>493</v>
      </c>
      <c r="B18" s="249" t="s">
        <v>854</v>
      </c>
      <c r="C18" s="142"/>
      <c r="D18" s="198"/>
      <c r="E18" s="198"/>
      <c r="F18" s="198"/>
      <c r="G18" s="199"/>
      <c r="H18" s="199"/>
      <c r="I18" s="200"/>
      <c r="J18" s="201"/>
      <c r="K18" s="201"/>
      <c r="L18" s="201"/>
      <c r="M18" s="201"/>
      <c r="N18" s="201"/>
      <c r="O18" s="201"/>
      <c r="P18" s="201"/>
      <c r="Q18" s="201"/>
      <c r="R18" s="201"/>
      <c r="S18" s="201"/>
      <c r="T18" s="201"/>
      <c r="U18" s="201"/>
      <c r="V18" s="201"/>
      <c r="W18" s="132"/>
    </row>
    <row r="19" spans="1:23" s="126" customFormat="1" x14ac:dyDescent="0.2">
      <c r="A19" s="258">
        <v>9</v>
      </c>
      <c r="B19" s="186" t="s">
        <v>128</v>
      </c>
      <c r="C19" s="186" t="s">
        <v>18</v>
      </c>
      <c r="D19" s="164">
        <v>0.4</v>
      </c>
      <c r="E19" s="150"/>
      <c r="F19" s="150">
        <f>SUM(G19:T19)</f>
        <v>0.4</v>
      </c>
      <c r="G19" s="187"/>
      <c r="H19" s="187">
        <v>0.25</v>
      </c>
      <c r="I19" s="187"/>
      <c r="J19" s="187"/>
      <c r="K19" s="187"/>
      <c r="L19" s="187">
        <v>0.15</v>
      </c>
      <c r="M19" s="187"/>
      <c r="N19" s="187"/>
      <c r="O19" s="187"/>
      <c r="P19" s="187"/>
      <c r="Q19" s="187"/>
      <c r="R19" s="187"/>
      <c r="S19" s="187"/>
      <c r="T19" s="187"/>
      <c r="U19" s="132" t="s">
        <v>6</v>
      </c>
      <c r="V19" s="152"/>
      <c r="W19" s="132"/>
    </row>
    <row r="20" spans="1:23" s="126" customFormat="1" ht="30" x14ac:dyDescent="0.2">
      <c r="A20" s="258">
        <v>12</v>
      </c>
      <c r="B20" s="155" t="s">
        <v>465</v>
      </c>
      <c r="C20" s="186" t="s">
        <v>18</v>
      </c>
      <c r="D20" s="188">
        <f>E20+F20</f>
        <v>7.77</v>
      </c>
      <c r="E20" s="148"/>
      <c r="F20" s="188">
        <f>SUM(G20:T20)</f>
        <v>7.77</v>
      </c>
      <c r="G20" s="189">
        <v>7</v>
      </c>
      <c r="H20" s="189">
        <v>0.5</v>
      </c>
      <c r="I20" s="189"/>
      <c r="J20" s="189"/>
      <c r="K20" s="189"/>
      <c r="L20" s="189">
        <v>0.1</v>
      </c>
      <c r="M20" s="189">
        <v>0.17</v>
      </c>
      <c r="N20" s="189"/>
      <c r="O20" s="189"/>
      <c r="P20" s="189"/>
      <c r="Q20" s="189"/>
      <c r="R20" s="189"/>
      <c r="S20" s="189"/>
      <c r="T20" s="189"/>
      <c r="U20" s="190" t="s">
        <v>618</v>
      </c>
      <c r="V20" s="155"/>
      <c r="W20" s="132"/>
    </row>
    <row r="21" spans="1:23" s="126" customFormat="1" ht="45" x14ac:dyDescent="0.2">
      <c r="A21" s="258">
        <v>14</v>
      </c>
      <c r="B21" s="155" t="s">
        <v>471</v>
      </c>
      <c r="C21" s="186" t="s">
        <v>18</v>
      </c>
      <c r="D21" s="188">
        <f>E21+F21</f>
        <v>0.35</v>
      </c>
      <c r="E21" s="148"/>
      <c r="F21" s="188">
        <f>SUM(G21:T21)</f>
        <v>0.35</v>
      </c>
      <c r="G21" s="165">
        <v>0.35</v>
      </c>
      <c r="H21" s="165"/>
      <c r="I21" s="165"/>
      <c r="J21" s="165"/>
      <c r="K21" s="165"/>
      <c r="L21" s="165"/>
      <c r="M21" s="165"/>
      <c r="N21" s="165"/>
      <c r="O21" s="165"/>
      <c r="P21" s="165"/>
      <c r="Q21" s="165"/>
      <c r="R21" s="165"/>
      <c r="S21" s="165"/>
      <c r="T21" s="165"/>
      <c r="U21" s="185" t="s">
        <v>7</v>
      </c>
      <c r="V21" s="191"/>
      <c r="W21" s="132"/>
    </row>
    <row r="22" spans="1:23" s="126" customFormat="1" ht="75" x14ac:dyDescent="0.2">
      <c r="A22" s="258">
        <v>16</v>
      </c>
      <c r="B22" s="155" t="s">
        <v>586</v>
      </c>
      <c r="C22" s="186" t="s">
        <v>18</v>
      </c>
      <c r="D22" s="148">
        <f>F22+E22</f>
        <v>3.7</v>
      </c>
      <c r="E22" s="148">
        <v>1.1399999999999999</v>
      </c>
      <c r="F22" s="148">
        <f>SUM(G22:T22)</f>
        <v>2.56</v>
      </c>
      <c r="G22" s="132">
        <v>2.35</v>
      </c>
      <c r="H22" s="154"/>
      <c r="I22" s="154"/>
      <c r="J22" s="154"/>
      <c r="K22" s="154"/>
      <c r="L22" s="154"/>
      <c r="M22" s="154">
        <v>0.21</v>
      </c>
      <c r="N22" s="154"/>
      <c r="O22" s="154"/>
      <c r="P22" s="154"/>
      <c r="Q22" s="154"/>
      <c r="R22" s="154"/>
      <c r="S22" s="154"/>
      <c r="T22" s="154"/>
      <c r="U22" s="132" t="s">
        <v>791</v>
      </c>
      <c r="V22" s="155"/>
      <c r="W22" s="155" t="s">
        <v>790</v>
      </c>
    </row>
    <row r="23" spans="1:23" s="126" customFormat="1" ht="45" x14ac:dyDescent="0.2">
      <c r="A23" s="258">
        <v>17</v>
      </c>
      <c r="B23" s="154" t="s">
        <v>611</v>
      </c>
      <c r="C23" s="186" t="s">
        <v>18</v>
      </c>
      <c r="D23" s="148">
        <v>1.22</v>
      </c>
      <c r="E23" s="148"/>
      <c r="F23" s="158">
        <v>1.22</v>
      </c>
      <c r="G23" s="165"/>
      <c r="H23" s="165"/>
      <c r="I23" s="165"/>
      <c r="J23" s="165"/>
      <c r="K23" s="165"/>
      <c r="L23" s="165"/>
      <c r="M23" s="165"/>
      <c r="N23" s="165"/>
      <c r="O23" s="165"/>
      <c r="P23" s="165"/>
      <c r="Q23" s="165"/>
      <c r="R23" s="165"/>
      <c r="S23" s="165"/>
      <c r="T23" s="165"/>
      <c r="U23" s="132" t="s">
        <v>8</v>
      </c>
      <c r="V23" s="132"/>
      <c r="W23" s="132"/>
    </row>
    <row r="24" spans="1:23" s="126" customFormat="1" ht="45" x14ac:dyDescent="0.2">
      <c r="A24" s="258">
        <v>18</v>
      </c>
      <c r="B24" s="154" t="s">
        <v>610</v>
      </c>
      <c r="C24" s="186" t="s">
        <v>18</v>
      </c>
      <c r="D24" s="148">
        <v>0.125</v>
      </c>
      <c r="E24" s="148"/>
      <c r="F24" s="158">
        <v>0.125</v>
      </c>
      <c r="G24" s="165"/>
      <c r="H24" s="165">
        <v>0.125</v>
      </c>
      <c r="I24" s="165"/>
      <c r="J24" s="165"/>
      <c r="K24" s="165"/>
      <c r="L24" s="165"/>
      <c r="M24" s="165"/>
      <c r="N24" s="165"/>
      <c r="O24" s="165"/>
      <c r="P24" s="165"/>
      <c r="Q24" s="165"/>
      <c r="R24" s="165"/>
      <c r="S24" s="165"/>
      <c r="T24" s="165"/>
      <c r="U24" s="152" t="s">
        <v>6</v>
      </c>
      <c r="V24" s="132"/>
      <c r="W24" s="132"/>
    </row>
    <row r="25" spans="1:23" s="126" customFormat="1" x14ac:dyDescent="0.2">
      <c r="A25" s="258">
        <v>20</v>
      </c>
      <c r="B25" s="154" t="s">
        <v>625</v>
      </c>
      <c r="C25" s="186" t="s">
        <v>18</v>
      </c>
      <c r="D25" s="148">
        <v>0.05</v>
      </c>
      <c r="E25" s="148"/>
      <c r="F25" s="158">
        <v>0.05</v>
      </c>
      <c r="G25" s="165"/>
      <c r="H25" s="165"/>
      <c r="I25" s="165"/>
      <c r="J25" s="165"/>
      <c r="K25" s="165"/>
      <c r="L25" s="165"/>
      <c r="M25" s="165"/>
      <c r="N25" s="165"/>
      <c r="O25" s="165"/>
      <c r="P25" s="165"/>
      <c r="Q25" s="165"/>
      <c r="R25" s="165"/>
      <c r="S25" s="165"/>
      <c r="T25" s="165"/>
      <c r="U25" s="132" t="s">
        <v>5</v>
      </c>
      <c r="V25" s="132"/>
      <c r="W25" s="132"/>
    </row>
    <row r="26" spans="1:23" s="126" customFormat="1" ht="30" x14ac:dyDescent="0.2">
      <c r="A26" s="258">
        <v>21</v>
      </c>
      <c r="B26" s="154" t="s">
        <v>856</v>
      </c>
      <c r="C26" s="186" t="s">
        <v>18</v>
      </c>
      <c r="D26" s="148">
        <v>0.08</v>
      </c>
      <c r="E26" s="148"/>
      <c r="F26" s="158">
        <v>0.08</v>
      </c>
      <c r="G26" s="165"/>
      <c r="H26" s="165"/>
      <c r="I26" s="165"/>
      <c r="J26" s="165"/>
      <c r="K26" s="165"/>
      <c r="L26" s="165"/>
      <c r="M26" s="165"/>
      <c r="N26" s="165"/>
      <c r="O26" s="165"/>
      <c r="P26" s="165"/>
      <c r="Q26" s="165"/>
      <c r="R26" s="165"/>
      <c r="S26" s="165"/>
      <c r="T26" s="165"/>
      <c r="U26" s="132" t="s">
        <v>11</v>
      </c>
      <c r="V26" s="132"/>
      <c r="W26" s="132"/>
    </row>
    <row r="27" spans="1:23" s="126" customFormat="1" ht="30" x14ac:dyDescent="0.2">
      <c r="A27" s="258">
        <v>22</v>
      </c>
      <c r="B27" s="154" t="s">
        <v>627</v>
      </c>
      <c r="C27" s="186" t="s">
        <v>18</v>
      </c>
      <c r="D27" s="148">
        <v>0.03</v>
      </c>
      <c r="E27" s="148"/>
      <c r="F27" s="158">
        <v>0.03</v>
      </c>
      <c r="G27" s="165"/>
      <c r="H27" s="165"/>
      <c r="I27" s="165"/>
      <c r="J27" s="165"/>
      <c r="K27" s="165"/>
      <c r="L27" s="165"/>
      <c r="M27" s="165"/>
      <c r="N27" s="165"/>
      <c r="O27" s="165"/>
      <c r="P27" s="165"/>
      <c r="Q27" s="165"/>
      <c r="R27" s="165"/>
      <c r="S27" s="165"/>
      <c r="T27" s="165"/>
      <c r="U27" s="132" t="s">
        <v>5</v>
      </c>
      <c r="V27" s="132"/>
      <c r="W27" s="132"/>
    </row>
    <row r="28" spans="1:23" s="126" customFormat="1" x14ac:dyDescent="0.2">
      <c r="A28" s="258">
        <v>23</v>
      </c>
      <c r="B28" s="192" t="s">
        <v>461</v>
      </c>
      <c r="C28" s="186" t="s">
        <v>30</v>
      </c>
      <c r="D28" s="148">
        <f>E28+F28</f>
        <v>2.87</v>
      </c>
      <c r="E28" s="148">
        <v>0.96</v>
      </c>
      <c r="F28" s="148">
        <v>1.91</v>
      </c>
      <c r="G28" s="165">
        <v>1.91</v>
      </c>
      <c r="H28" s="193"/>
      <c r="I28" s="193"/>
      <c r="J28" s="193"/>
      <c r="K28" s="193"/>
      <c r="L28" s="193"/>
      <c r="M28" s="193"/>
      <c r="N28" s="193"/>
      <c r="O28" s="193"/>
      <c r="P28" s="193"/>
      <c r="Q28" s="193"/>
      <c r="R28" s="193"/>
      <c r="S28" s="165"/>
      <c r="T28" s="192"/>
      <c r="U28" s="165" t="s">
        <v>7</v>
      </c>
      <c r="V28" s="194" t="s">
        <v>463</v>
      </c>
      <c r="W28" s="132"/>
    </row>
    <row r="29" spans="1:23" s="126" customFormat="1" ht="150" x14ac:dyDescent="0.2">
      <c r="A29" s="258">
        <v>24</v>
      </c>
      <c r="B29" s="186" t="s">
        <v>857</v>
      </c>
      <c r="C29" s="186" t="s">
        <v>25</v>
      </c>
      <c r="D29" s="164">
        <f>E29+F29</f>
        <v>7.5</v>
      </c>
      <c r="E29" s="150"/>
      <c r="F29" s="150">
        <f>SUM(G29:T29)</f>
        <v>7.5</v>
      </c>
      <c r="G29" s="187"/>
      <c r="H29" s="187"/>
      <c r="I29" s="187"/>
      <c r="J29" s="187"/>
      <c r="K29" s="187">
        <v>7.5</v>
      </c>
      <c r="L29" s="187"/>
      <c r="M29" s="187"/>
      <c r="N29" s="187"/>
      <c r="O29" s="187"/>
      <c r="P29" s="187"/>
      <c r="Q29" s="187"/>
      <c r="R29" s="187"/>
      <c r="S29" s="187"/>
      <c r="T29" s="187"/>
      <c r="U29" s="152" t="s">
        <v>10</v>
      </c>
      <c r="V29" s="152" t="s">
        <v>922</v>
      </c>
      <c r="W29" s="195" t="s">
        <v>923</v>
      </c>
    </row>
    <row r="30" spans="1:23" s="126" customFormat="1" ht="45" x14ac:dyDescent="0.2">
      <c r="A30" s="258">
        <v>25</v>
      </c>
      <c r="B30" s="192" t="s">
        <v>796</v>
      </c>
      <c r="C30" s="186" t="s">
        <v>14</v>
      </c>
      <c r="D30" s="148">
        <v>7.8</v>
      </c>
      <c r="E30" s="148">
        <v>3.74</v>
      </c>
      <c r="F30" s="188">
        <v>4.0599999999999996</v>
      </c>
      <c r="G30" s="196">
        <v>4.0599999999999996</v>
      </c>
      <c r="H30" s="196"/>
      <c r="I30" s="196"/>
      <c r="J30" s="196"/>
      <c r="K30" s="196"/>
      <c r="L30" s="196"/>
      <c r="M30" s="196"/>
      <c r="N30" s="196"/>
      <c r="O30" s="196"/>
      <c r="P30" s="196"/>
      <c r="Q30" s="196"/>
      <c r="R30" s="196"/>
      <c r="S30" s="196"/>
      <c r="T30" s="196"/>
      <c r="U30" s="194" t="s">
        <v>10</v>
      </c>
      <c r="V30" s="132"/>
      <c r="W30" s="132" t="s">
        <v>457</v>
      </c>
    </row>
    <row r="31" spans="1:23" s="126" customFormat="1" ht="30" x14ac:dyDescent="0.2">
      <c r="A31" s="258">
        <v>26</v>
      </c>
      <c r="B31" s="154" t="s">
        <v>458</v>
      </c>
      <c r="C31" s="186" t="s">
        <v>14</v>
      </c>
      <c r="D31" s="197">
        <v>8.5599999999999987</v>
      </c>
      <c r="E31" s="197">
        <v>5.56</v>
      </c>
      <c r="F31" s="188">
        <v>3</v>
      </c>
      <c r="G31" s="196">
        <v>0.8</v>
      </c>
      <c r="H31" s="196"/>
      <c r="I31" s="196">
        <v>2.2000000000000002</v>
      </c>
      <c r="J31" s="196"/>
      <c r="K31" s="196"/>
      <c r="L31" s="196"/>
      <c r="M31" s="196"/>
      <c r="N31" s="196"/>
      <c r="O31" s="196"/>
      <c r="P31" s="196"/>
      <c r="Q31" s="196"/>
      <c r="R31" s="196"/>
      <c r="S31" s="196"/>
      <c r="T31" s="196"/>
      <c r="U31" s="132" t="s">
        <v>9</v>
      </c>
      <c r="V31" s="155"/>
      <c r="W31" s="155" t="s">
        <v>713</v>
      </c>
    </row>
    <row r="32" spans="1:23" s="126" customFormat="1" x14ac:dyDescent="0.2">
      <c r="A32" s="141" t="s">
        <v>501</v>
      </c>
      <c r="B32" s="247" t="s">
        <v>673</v>
      </c>
      <c r="C32" s="171"/>
      <c r="D32" s="198"/>
      <c r="E32" s="198"/>
      <c r="F32" s="198"/>
      <c r="G32" s="199"/>
      <c r="H32" s="199"/>
      <c r="I32" s="200"/>
      <c r="J32" s="201"/>
      <c r="K32" s="201"/>
      <c r="L32" s="201"/>
      <c r="M32" s="201"/>
      <c r="N32" s="201"/>
      <c r="O32" s="201"/>
      <c r="P32" s="201"/>
      <c r="Q32" s="201"/>
      <c r="R32" s="201"/>
      <c r="S32" s="201"/>
      <c r="T32" s="201"/>
      <c r="U32" s="201"/>
      <c r="V32" s="201"/>
      <c r="W32" s="132"/>
    </row>
    <row r="33" spans="1:23" s="126" customFormat="1" x14ac:dyDescent="0.2">
      <c r="A33" s="258">
        <v>27</v>
      </c>
      <c r="B33" s="202" t="s">
        <v>679</v>
      </c>
      <c r="C33" s="186" t="s">
        <v>18</v>
      </c>
      <c r="D33" s="148">
        <v>0.09</v>
      </c>
      <c r="E33" s="148"/>
      <c r="F33" s="150">
        <v>0.09</v>
      </c>
      <c r="G33" s="165">
        <v>0.09</v>
      </c>
      <c r="H33" s="165"/>
      <c r="I33" s="165"/>
      <c r="J33" s="165"/>
      <c r="K33" s="165"/>
      <c r="L33" s="165"/>
      <c r="M33" s="165"/>
      <c r="N33" s="165"/>
      <c r="O33" s="165"/>
      <c r="P33" s="165"/>
      <c r="Q33" s="165"/>
      <c r="R33" s="165"/>
      <c r="S33" s="165"/>
      <c r="T33" s="165"/>
      <c r="U33" s="152" t="s">
        <v>11</v>
      </c>
      <c r="V33" s="132"/>
      <c r="W33" s="132"/>
    </row>
    <row r="34" spans="1:23" s="126" customFormat="1" x14ac:dyDescent="0.2">
      <c r="A34" s="258">
        <v>28</v>
      </c>
      <c r="B34" s="202" t="s">
        <v>612</v>
      </c>
      <c r="C34" s="186" t="s">
        <v>22</v>
      </c>
      <c r="D34" s="148">
        <v>0.80400000000000005</v>
      </c>
      <c r="E34" s="148">
        <v>0.46899999999999997</v>
      </c>
      <c r="F34" s="148">
        <v>0.33500000000000008</v>
      </c>
      <c r="G34" s="165">
        <v>0.33500000000000008</v>
      </c>
      <c r="H34" s="165"/>
      <c r="I34" s="165"/>
      <c r="J34" s="165"/>
      <c r="K34" s="165"/>
      <c r="L34" s="165"/>
      <c r="M34" s="165"/>
      <c r="N34" s="165"/>
      <c r="O34" s="165"/>
      <c r="P34" s="165"/>
      <c r="Q34" s="165"/>
      <c r="R34" s="165"/>
      <c r="S34" s="165"/>
      <c r="T34" s="165"/>
      <c r="U34" s="132" t="s">
        <v>8</v>
      </c>
      <c r="V34" s="132"/>
      <c r="W34" s="132"/>
    </row>
    <row r="35" spans="1:23" s="126" customFormat="1" x14ac:dyDescent="0.2">
      <c r="A35" s="258">
        <v>29</v>
      </c>
      <c r="B35" s="202" t="s">
        <v>613</v>
      </c>
      <c r="C35" s="186" t="s">
        <v>22</v>
      </c>
      <c r="D35" s="148">
        <v>0.72</v>
      </c>
      <c r="E35" s="148">
        <v>0.42</v>
      </c>
      <c r="F35" s="150">
        <v>0.3</v>
      </c>
      <c r="G35" s="165">
        <v>0.3</v>
      </c>
      <c r="H35" s="165"/>
      <c r="I35" s="165"/>
      <c r="J35" s="165"/>
      <c r="K35" s="165"/>
      <c r="L35" s="165"/>
      <c r="M35" s="165"/>
      <c r="N35" s="165"/>
      <c r="O35" s="165"/>
      <c r="P35" s="165"/>
      <c r="Q35" s="165"/>
      <c r="R35" s="165"/>
      <c r="S35" s="165"/>
      <c r="T35" s="165"/>
      <c r="U35" s="152" t="s">
        <v>8</v>
      </c>
      <c r="V35" s="132"/>
      <c r="W35" s="132"/>
    </row>
    <row r="36" spans="1:23" s="126" customFormat="1" x14ac:dyDescent="0.2">
      <c r="A36" s="258">
        <v>30</v>
      </c>
      <c r="B36" s="202" t="s">
        <v>614</v>
      </c>
      <c r="C36" s="186" t="s">
        <v>22</v>
      </c>
      <c r="D36" s="148">
        <v>0.5</v>
      </c>
      <c r="E36" s="148">
        <v>0.3</v>
      </c>
      <c r="F36" s="150">
        <v>0.2</v>
      </c>
      <c r="G36" s="165">
        <v>0.2</v>
      </c>
      <c r="H36" s="165"/>
      <c r="I36" s="165"/>
      <c r="J36" s="165"/>
      <c r="K36" s="165"/>
      <c r="L36" s="165"/>
      <c r="M36" s="165"/>
      <c r="N36" s="165"/>
      <c r="O36" s="165"/>
      <c r="P36" s="165"/>
      <c r="Q36" s="165"/>
      <c r="R36" s="165"/>
      <c r="S36" s="165"/>
      <c r="T36" s="165"/>
      <c r="U36" s="152" t="s">
        <v>9</v>
      </c>
      <c r="V36" s="132"/>
      <c r="W36" s="132"/>
    </row>
    <row r="37" spans="1:23" s="126" customFormat="1" ht="30" x14ac:dyDescent="0.2">
      <c r="A37" s="258">
        <v>31</v>
      </c>
      <c r="B37" s="202" t="s">
        <v>623</v>
      </c>
      <c r="C37" s="186" t="s">
        <v>22</v>
      </c>
      <c r="D37" s="148">
        <v>1.08</v>
      </c>
      <c r="E37" s="148">
        <v>0.72</v>
      </c>
      <c r="F37" s="150">
        <v>0.3600000000000001</v>
      </c>
      <c r="G37" s="165">
        <v>0.3600000000000001</v>
      </c>
      <c r="H37" s="165"/>
      <c r="I37" s="165"/>
      <c r="J37" s="165"/>
      <c r="K37" s="165"/>
      <c r="L37" s="165"/>
      <c r="M37" s="165"/>
      <c r="N37" s="165"/>
      <c r="O37" s="165"/>
      <c r="P37" s="165"/>
      <c r="Q37" s="165"/>
      <c r="R37" s="165"/>
      <c r="S37" s="165"/>
      <c r="T37" s="165"/>
      <c r="U37" s="152" t="s">
        <v>10</v>
      </c>
      <c r="V37" s="132"/>
      <c r="W37" s="132"/>
    </row>
    <row r="38" spans="1:23" s="126" customFormat="1" x14ac:dyDescent="0.2">
      <c r="A38" s="141" t="s">
        <v>514</v>
      </c>
      <c r="B38" s="247" t="s">
        <v>793</v>
      </c>
      <c r="C38" s="171"/>
      <c r="D38" s="198"/>
      <c r="E38" s="198"/>
      <c r="F38" s="198"/>
      <c r="G38" s="199"/>
      <c r="H38" s="199"/>
      <c r="I38" s="200"/>
      <c r="J38" s="201"/>
      <c r="K38" s="201"/>
      <c r="L38" s="201"/>
      <c r="M38" s="201"/>
      <c r="N38" s="201"/>
      <c r="O38" s="201"/>
      <c r="P38" s="201"/>
      <c r="Q38" s="201"/>
      <c r="R38" s="201"/>
      <c r="S38" s="201"/>
      <c r="T38" s="201"/>
      <c r="U38" s="201"/>
      <c r="V38" s="201"/>
      <c r="W38" s="132"/>
    </row>
    <row r="39" spans="1:23" s="126" customFormat="1" ht="30" x14ac:dyDescent="0.2">
      <c r="A39" s="258">
        <v>32</v>
      </c>
      <c r="B39" s="186" t="s">
        <v>788</v>
      </c>
      <c r="C39" s="186" t="s">
        <v>4</v>
      </c>
      <c r="D39" s="148">
        <f>E39+F39</f>
        <v>2.5</v>
      </c>
      <c r="E39" s="149"/>
      <c r="F39" s="150">
        <f>SUM(G39:T39)</f>
        <v>2.5</v>
      </c>
      <c r="G39" s="151">
        <v>2.5</v>
      </c>
      <c r="H39" s="151"/>
      <c r="I39" s="151"/>
      <c r="J39" s="151"/>
      <c r="K39" s="151"/>
      <c r="L39" s="151"/>
      <c r="M39" s="151"/>
      <c r="N39" s="151"/>
      <c r="O39" s="151"/>
      <c r="P39" s="151"/>
      <c r="Q39" s="151"/>
      <c r="R39" s="151"/>
      <c r="S39" s="151"/>
      <c r="T39" s="151"/>
      <c r="U39" s="152" t="s">
        <v>10</v>
      </c>
      <c r="V39" s="203"/>
      <c r="W39" s="203" t="s">
        <v>789</v>
      </c>
    </row>
    <row r="40" spans="1:23" s="126" customFormat="1" x14ac:dyDescent="0.2">
      <c r="A40" s="141" t="s">
        <v>526</v>
      </c>
      <c r="B40" s="247" t="s">
        <v>858</v>
      </c>
      <c r="C40" s="171"/>
      <c r="D40" s="198"/>
      <c r="E40" s="198"/>
      <c r="F40" s="198"/>
      <c r="G40" s="199"/>
      <c r="H40" s="199"/>
      <c r="I40" s="200"/>
      <c r="J40" s="201"/>
      <c r="K40" s="201"/>
      <c r="L40" s="201"/>
      <c r="M40" s="201"/>
      <c r="N40" s="201"/>
      <c r="O40" s="201"/>
      <c r="P40" s="201"/>
      <c r="Q40" s="201"/>
      <c r="R40" s="201"/>
      <c r="S40" s="201"/>
      <c r="T40" s="201"/>
      <c r="U40" s="201"/>
      <c r="V40" s="201"/>
      <c r="W40" s="132"/>
    </row>
    <row r="41" spans="1:23" s="126" customFormat="1" ht="45" x14ac:dyDescent="0.2">
      <c r="A41" s="258">
        <v>33</v>
      </c>
      <c r="B41" s="202" t="s">
        <v>809</v>
      </c>
      <c r="C41" s="186" t="s">
        <v>22</v>
      </c>
      <c r="D41" s="148">
        <f>E41+F41</f>
        <v>0.04</v>
      </c>
      <c r="E41" s="148"/>
      <c r="F41" s="150">
        <f>SUM(G41:T41)</f>
        <v>0.04</v>
      </c>
      <c r="G41" s="165"/>
      <c r="H41" s="165">
        <v>0.04</v>
      </c>
      <c r="I41" s="165"/>
      <c r="J41" s="165"/>
      <c r="K41" s="165"/>
      <c r="L41" s="165"/>
      <c r="M41" s="165"/>
      <c r="N41" s="165"/>
      <c r="O41" s="165"/>
      <c r="P41" s="165"/>
      <c r="Q41" s="165"/>
      <c r="R41" s="165"/>
      <c r="S41" s="165"/>
      <c r="T41" s="165"/>
      <c r="U41" s="152" t="s">
        <v>5</v>
      </c>
      <c r="V41" s="132"/>
      <c r="W41" s="132" t="s">
        <v>914</v>
      </c>
    </row>
    <row r="42" spans="1:23" s="126" customFormat="1" ht="45" x14ac:dyDescent="0.2">
      <c r="A42" s="258">
        <v>34</v>
      </c>
      <c r="B42" s="202" t="s">
        <v>810</v>
      </c>
      <c r="C42" s="186" t="s">
        <v>18</v>
      </c>
      <c r="D42" s="148">
        <f>E42+F42</f>
        <v>0.09</v>
      </c>
      <c r="E42" s="148"/>
      <c r="F42" s="150">
        <f>SUM(G42:T42)</f>
        <v>0.09</v>
      </c>
      <c r="G42" s="165">
        <v>0.05</v>
      </c>
      <c r="H42" s="165">
        <v>0.04</v>
      </c>
      <c r="I42" s="165"/>
      <c r="J42" s="165"/>
      <c r="K42" s="165"/>
      <c r="L42" s="165"/>
      <c r="M42" s="165"/>
      <c r="N42" s="165"/>
      <c r="O42" s="165"/>
      <c r="P42" s="165"/>
      <c r="Q42" s="165"/>
      <c r="R42" s="165"/>
      <c r="S42" s="165"/>
      <c r="T42" s="165"/>
      <c r="U42" s="152" t="s">
        <v>11</v>
      </c>
      <c r="V42" s="132"/>
      <c r="W42" s="132" t="s">
        <v>914</v>
      </c>
    </row>
    <row r="43" spans="1:23" s="126" customFormat="1" ht="45" x14ac:dyDescent="0.2">
      <c r="A43" s="258">
        <v>35</v>
      </c>
      <c r="B43" s="202" t="s">
        <v>811</v>
      </c>
      <c r="C43" s="186" t="s">
        <v>18</v>
      </c>
      <c r="D43" s="148">
        <f>E43+F43</f>
        <v>2.2599999999999998</v>
      </c>
      <c r="E43" s="148"/>
      <c r="F43" s="150">
        <f>SUM(G43:T43)</f>
        <v>2.2599999999999998</v>
      </c>
      <c r="G43" s="165">
        <v>0.12</v>
      </c>
      <c r="H43" s="165">
        <v>0.57999999999999996</v>
      </c>
      <c r="I43" s="165"/>
      <c r="J43" s="165"/>
      <c r="K43" s="165"/>
      <c r="L43" s="165">
        <v>1.56</v>
      </c>
      <c r="M43" s="165"/>
      <c r="N43" s="165"/>
      <c r="O43" s="165"/>
      <c r="P43" s="165"/>
      <c r="Q43" s="165"/>
      <c r="R43" s="165"/>
      <c r="S43" s="165"/>
      <c r="T43" s="165"/>
      <c r="U43" s="152" t="s">
        <v>6</v>
      </c>
      <c r="V43" s="132"/>
      <c r="W43" s="132" t="s">
        <v>914</v>
      </c>
    </row>
    <row r="44" spans="1:23" s="126" customFormat="1" ht="45" x14ac:dyDescent="0.2">
      <c r="A44" s="258">
        <v>36</v>
      </c>
      <c r="B44" s="202" t="s">
        <v>812</v>
      </c>
      <c r="C44" s="186" t="s">
        <v>18</v>
      </c>
      <c r="D44" s="148">
        <f>E44+F44</f>
        <v>0.19000000000000003</v>
      </c>
      <c r="E44" s="148"/>
      <c r="F44" s="150">
        <f>SUM(G44:T44)</f>
        <v>0.19000000000000003</v>
      </c>
      <c r="G44" s="165">
        <v>0.02</v>
      </c>
      <c r="H44" s="165">
        <v>0.08</v>
      </c>
      <c r="I44" s="165">
        <v>0.05</v>
      </c>
      <c r="J44" s="165"/>
      <c r="K44" s="165"/>
      <c r="L44" s="165">
        <v>0.04</v>
      </c>
      <c r="M44" s="165"/>
      <c r="N44" s="165"/>
      <c r="O44" s="165"/>
      <c r="P44" s="165"/>
      <c r="Q44" s="165"/>
      <c r="R44" s="165"/>
      <c r="S44" s="165"/>
      <c r="T44" s="165"/>
      <c r="U44" s="152" t="s">
        <v>6</v>
      </c>
      <c r="V44" s="132"/>
      <c r="W44" s="132" t="s">
        <v>914</v>
      </c>
    </row>
    <row r="45" spans="1:23" s="126" customFormat="1" x14ac:dyDescent="0.2">
      <c r="A45" s="141" t="s">
        <v>531</v>
      </c>
      <c r="B45" s="247" t="s">
        <v>884</v>
      </c>
      <c r="C45" s="171"/>
      <c r="D45" s="198"/>
      <c r="E45" s="198"/>
      <c r="F45" s="198"/>
      <c r="G45" s="199"/>
      <c r="H45" s="199"/>
      <c r="I45" s="200"/>
      <c r="J45" s="201"/>
      <c r="K45" s="201"/>
      <c r="L45" s="201"/>
      <c r="M45" s="201"/>
      <c r="N45" s="201"/>
      <c r="O45" s="201"/>
      <c r="P45" s="201"/>
      <c r="Q45" s="201"/>
      <c r="R45" s="201"/>
      <c r="S45" s="201"/>
      <c r="T45" s="201"/>
      <c r="U45" s="201"/>
      <c r="V45" s="201"/>
      <c r="W45" s="132"/>
    </row>
    <row r="46" spans="1:23" s="126" customFormat="1" ht="90" x14ac:dyDescent="0.2">
      <c r="A46" s="258">
        <v>37</v>
      </c>
      <c r="B46" s="202" t="s">
        <v>885</v>
      </c>
      <c r="C46" s="186" t="s">
        <v>18</v>
      </c>
      <c r="D46" s="148">
        <f>E46+F46</f>
        <v>3.7</v>
      </c>
      <c r="E46" s="148"/>
      <c r="F46" s="150">
        <f>SUM(G46:T46)</f>
        <v>3.7</v>
      </c>
      <c r="G46" s="165"/>
      <c r="H46" s="165">
        <v>2.7</v>
      </c>
      <c r="I46" s="165"/>
      <c r="J46" s="165"/>
      <c r="K46" s="165"/>
      <c r="L46" s="165">
        <v>1</v>
      </c>
      <c r="M46" s="165"/>
      <c r="N46" s="165"/>
      <c r="O46" s="165"/>
      <c r="P46" s="165"/>
      <c r="Q46" s="165"/>
      <c r="R46" s="165"/>
      <c r="S46" s="165"/>
      <c r="T46" s="165"/>
      <c r="U46" s="132" t="s">
        <v>6</v>
      </c>
      <c r="V46" s="132"/>
      <c r="W46" s="132" t="s">
        <v>886</v>
      </c>
    </row>
    <row r="47" spans="1:23" s="126" customFormat="1" x14ac:dyDescent="0.2">
      <c r="A47" s="141" t="s">
        <v>137</v>
      </c>
      <c r="B47" s="247" t="s">
        <v>813</v>
      </c>
      <c r="C47" s="171"/>
      <c r="D47" s="198"/>
      <c r="E47" s="198"/>
      <c r="F47" s="198"/>
      <c r="G47" s="199"/>
      <c r="H47" s="199"/>
      <c r="I47" s="200"/>
      <c r="J47" s="201"/>
      <c r="K47" s="201"/>
      <c r="L47" s="201"/>
      <c r="M47" s="201"/>
      <c r="N47" s="201"/>
      <c r="O47" s="201"/>
      <c r="P47" s="201"/>
      <c r="Q47" s="201"/>
      <c r="R47" s="201"/>
      <c r="S47" s="201"/>
      <c r="T47" s="201"/>
      <c r="U47" s="201"/>
      <c r="V47" s="201"/>
      <c r="W47" s="132"/>
    </row>
    <row r="48" spans="1:23" s="126" customFormat="1" x14ac:dyDescent="0.2">
      <c r="A48" s="141" t="s">
        <v>484</v>
      </c>
      <c r="B48" s="249" t="s">
        <v>859</v>
      </c>
      <c r="C48" s="142"/>
      <c r="D48" s="198"/>
      <c r="E48" s="198"/>
      <c r="F48" s="198"/>
      <c r="G48" s="199"/>
      <c r="H48" s="199"/>
      <c r="I48" s="200"/>
      <c r="J48" s="201"/>
      <c r="K48" s="201"/>
      <c r="L48" s="201"/>
      <c r="M48" s="201"/>
      <c r="N48" s="201"/>
      <c r="O48" s="201"/>
      <c r="P48" s="201"/>
      <c r="Q48" s="201"/>
      <c r="R48" s="201"/>
      <c r="S48" s="201"/>
      <c r="T48" s="201"/>
      <c r="U48" s="201"/>
      <c r="V48" s="201"/>
      <c r="W48" s="132"/>
    </row>
    <row r="49" spans="1:23" s="126" customFormat="1" ht="45" x14ac:dyDescent="0.2">
      <c r="A49" s="258">
        <v>38</v>
      </c>
      <c r="B49" s="155" t="s">
        <v>151</v>
      </c>
      <c r="C49" s="186" t="s">
        <v>14</v>
      </c>
      <c r="D49" s="148">
        <v>0.96</v>
      </c>
      <c r="E49" s="148"/>
      <c r="F49" s="150">
        <f>SUM(G49:T49)</f>
        <v>0.96</v>
      </c>
      <c r="G49" s="165">
        <v>0.96</v>
      </c>
      <c r="H49" s="165"/>
      <c r="I49" s="165"/>
      <c r="J49" s="165"/>
      <c r="K49" s="165"/>
      <c r="L49" s="165"/>
      <c r="M49" s="165"/>
      <c r="N49" s="165"/>
      <c r="O49" s="165"/>
      <c r="P49" s="165"/>
      <c r="Q49" s="165"/>
      <c r="R49" s="165"/>
      <c r="S49" s="165"/>
      <c r="T49" s="165"/>
      <c r="U49" s="132" t="s">
        <v>6</v>
      </c>
      <c r="V49" s="132" t="s">
        <v>846</v>
      </c>
      <c r="W49" s="132"/>
    </row>
    <row r="50" spans="1:23" s="126" customFormat="1" x14ac:dyDescent="0.2">
      <c r="A50" s="141" t="s">
        <v>493</v>
      </c>
      <c r="B50" s="249" t="s">
        <v>860</v>
      </c>
      <c r="C50" s="142"/>
      <c r="D50" s="198"/>
      <c r="E50" s="198"/>
      <c r="F50" s="198"/>
      <c r="G50" s="199"/>
      <c r="H50" s="199"/>
      <c r="I50" s="200"/>
      <c r="J50" s="201"/>
      <c r="K50" s="201"/>
      <c r="L50" s="201"/>
      <c r="M50" s="201"/>
      <c r="N50" s="201"/>
      <c r="O50" s="201"/>
      <c r="P50" s="201"/>
      <c r="Q50" s="201"/>
      <c r="R50" s="201"/>
      <c r="S50" s="201"/>
      <c r="T50" s="201"/>
      <c r="U50" s="201"/>
      <c r="V50" s="201"/>
      <c r="W50" s="132"/>
    </row>
    <row r="51" spans="1:23" s="126" customFormat="1" ht="45" x14ac:dyDescent="0.2">
      <c r="A51" s="258">
        <v>39</v>
      </c>
      <c r="B51" s="156" t="s">
        <v>143</v>
      </c>
      <c r="C51" s="186" t="s">
        <v>15</v>
      </c>
      <c r="D51" s="148">
        <v>1.36</v>
      </c>
      <c r="E51" s="148"/>
      <c r="F51" s="150">
        <f>SUM(G51:T51)</f>
        <v>1.36</v>
      </c>
      <c r="G51" s="157">
        <v>1.36</v>
      </c>
      <c r="H51" s="157"/>
      <c r="I51" s="157"/>
      <c r="J51" s="157"/>
      <c r="K51" s="157"/>
      <c r="L51" s="157"/>
      <c r="M51" s="157"/>
      <c r="N51" s="157"/>
      <c r="O51" s="157"/>
      <c r="P51" s="157"/>
      <c r="Q51" s="157"/>
      <c r="R51" s="157"/>
      <c r="S51" s="157"/>
      <c r="T51" s="157"/>
      <c r="U51" s="152" t="s">
        <v>10</v>
      </c>
      <c r="V51" s="152" t="s">
        <v>144</v>
      </c>
      <c r="W51" s="132"/>
    </row>
    <row r="52" spans="1:23" s="126" customFormat="1" ht="30" x14ac:dyDescent="0.2">
      <c r="A52" s="258">
        <v>40</v>
      </c>
      <c r="B52" s="156" t="s">
        <v>146</v>
      </c>
      <c r="C52" s="186" t="s">
        <v>15</v>
      </c>
      <c r="D52" s="148">
        <v>1.6</v>
      </c>
      <c r="E52" s="148"/>
      <c r="F52" s="150">
        <f>SUM(G52:T52)</f>
        <v>1.6</v>
      </c>
      <c r="G52" s="157">
        <v>1.6</v>
      </c>
      <c r="H52" s="157"/>
      <c r="I52" s="157"/>
      <c r="J52" s="157"/>
      <c r="K52" s="157"/>
      <c r="L52" s="157"/>
      <c r="M52" s="157"/>
      <c r="N52" s="157"/>
      <c r="O52" s="157"/>
      <c r="P52" s="157"/>
      <c r="Q52" s="157"/>
      <c r="R52" s="157"/>
      <c r="S52" s="157"/>
      <c r="T52" s="157"/>
      <c r="U52" s="152" t="s">
        <v>10</v>
      </c>
      <c r="V52" s="132" t="s">
        <v>147</v>
      </c>
      <c r="W52" s="132"/>
    </row>
    <row r="53" spans="1:23" s="126" customFormat="1" x14ac:dyDescent="0.2">
      <c r="A53" s="141" t="s">
        <v>501</v>
      </c>
      <c r="B53" s="249" t="s">
        <v>861</v>
      </c>
      <c r="C53" s="142"/>
      <c r="D53" s="198"/>
      <c r="E53" s="198"/>
      <c r="F53" s="198"/>
      <c r="G53" s="199"/>
      <c r="H53" s="199"/>
      <c r="I53" s="200"/>
      <c r="J53" s="201"/>
      <c r="K53" s="201"/>
      <c r="L53" s="201"/>
      <c r="M53" s="201"/>
      <c r="N53" s="201"/>
      <c r="O53" s="201"/>
      <c r="P53" s="201"/>
      <c r="Q53" s="201"/>
      <c r="R53" s="201"/>
      <c r="S53" s="201"/>
      <c r="T53" s="201"/>
      <c r="U53" s="201"/>
      <c r="V53" s="201"/>
      <c r="W53" s="132"/>
    </row>
    <row r="54" spans="1:23" s="126" customFormat="1" ht="75" x14ac:dyDescent="0.2">
      <c r="A54" s="258">
        <v>41</v>
      </c>
      <c r="B54" s="156" t="s">
        <v>805</v>
      </c>
      <c r="C54" s="186" t="s">
        <v>15</v>
      </c>
      <c r="D54" s="148">
        <v>9.9111999999999991</v>
      </c>
      <c r="E54" s="148"/>
      <c r="F54" s="150">
        <f>SUM(G54:T54)</f>
        <v>9.9112000000000009</v>
      </c>
      <c r="G54" s="157">
        <v>2.94</v>
      </c>
      <c r="H54" s="157"/>
      <c r="I54" s="157">
        <v>6.47</v>
      </c>
      <c r="J54" s="157"/>
      <c r="K54" s="157"/>
      <c r="L54" s="157"/>
      <c r="M54" s="157">
        <v>1.12E-2</v>
      </c>
      <c r="N54" s="157"/>
      <c r="O54" s="157"/>
      <c r="P54" s="157"/>
      <c r="Q54" s="157"/>
      <c r="R54" s="157"/>
      <c r="S54" s="157"/>
      <c r="T54" s="157">
        <v>0.49</v>
      </c>
      <c r="U54" s="152" t="s">
        <v>9</v>
      </c>
      <c r="V54" s="152" t="s">
        <v>915</v>
      </c>
      <c r="W54" s="132"/>
    </row>
    <row r="55" spans="1:23" s="126" customFormat="1" x14ac:dyDescent="0.2">
      <c r="A55" s="141" t="s">
        <v>514</v>
      </c>
      <c r="B55" s="249" t="s">
        <v>808</v>
      </c>
      <c r="C55" s="142"/>
      <c r="D55" s="198"/>
      <c r="E55" s="198"/>
      <c r="F55" s="198"/>
      <c r="G55" s="199"/>
      <c r="H55" s="199"/>
      <c r="I55" s="200"/>
      <c r="J55" s="201"/>
      <c r="K55" s="201"/>
      <c r="L55" s="201"/>
      <c r="M55" s="201"/>
      <c r="N55" s="201"/>
      <c r="O55" s="201"/>
      <c r="P55" s="201"/>
      <c r="Q55" s="201"/>
      <c r="R55" s="201"/>
      <c r="S55" s="201"/>
      <c r="T55" s="201"/>
      <c r="U55" s="201"/>
      <c r="V55" s="201"/>
      <c r="W55" s="132"/>
    </row>
    <row r="56" spans="1:23" s="126" customFormat="1" ht="60" x14ac:dyDescent="0.2">
      <c r="A56" s="258">
        <v>42</v>
      </c>
      <c r="B56" s="156" t="s">
        <v>806</v>
      </c>
      <c r="C56" s="186" t="s">
        <v>14</v>
      </c>
      <c r="D56" s="148">
        <v>0.93</v>
      </c>
      <c r="E56" s="148"/>
      <c r="F56" s="150">
        <f>SUM(G56:T56)</f>
        <v>0.93</v>
      </c>
      <c r="G56" s="157">
        <v>0.93</v>
      </c>
      <c r="H56" s="157"/>
      <c r="I56" s="157"/>
      <c r="J56" s="157"/>
      <c r="K56" s="157"/>
      <c r="L56" s="157"/>
      <c r="M56" s="157"/>
      <c r="N56" s="157"/>
      <c r="O56" s="157"/>
      <c r="P56" s="157"/>
      <c r="Q56" s="157"/>
      <c r="R56" s="157"/>
      <c r="S56" s="157"/>
      <c r="T56" s="157"/>
      <c r="U56" s="152" t="s">
        <v>637</v>
      </c>
      <c r="V56" s="152" t="s">
        <v>916</v>
      </c>
      <c r="W56" s="132"/>
    </row>
    <row r="57" spans="1:23" s="126" customFormat="1" x14ac:dyDescent="0.2">
      <c r="A57" s="141" t="s">
        <v>514</v>
      </c>
      <c r="B57" s="249" t="s">
        <v>995</v>
      </c>
      <c r="C57" s="142"/>
      <c r="D57" s="198"/>
      <c r="E57" s="198"/>
      <c r="F57" s="198"/>
      <c r="G57" s="199"/>
      <c r="H57" s="199"/>
      <c r="I57" s="200"/>
      <c r="J57" s="201"/>
      <c r="K57" s="201"/>
      <c r="L57" s="201"/>
      <c r="M57" s="201"/>
      <c r="N57" s="201"/>
      <c r="O57" s="201"/>
      <c r="P57" s="201"/>
      <c r="Q57" s="201"/>
      <c r="R57" s="201"/>
      <c r="S57" s="201"/>
      <c r="T57" s="201"/>
      <c r="U57" s="201"/>
      <c r="V57" s="201"/>
      <c r="W57" s="132"/>
    </row>
    <row r="58" spans="1:23" s="120" customFormat="1" ht="25.5" x14ac:dyDescent="0.25">
      <c r="A58" s="140">
        <v>1</v>
      </c>
      <c r="B58" s="176" t="s">
        <v>996</v>
      </c>
      <c r="C58" s="176" t="s">
        <v>24</v>
      </c>
      <c r="D58" s="289">
        <f>E58+F58</f>
        <v>1.5</v>
      </c>
      <c r="E58" s="290"/>
      <c r="F58" s="289">
        <f>SUM(G58:T58)</f>
        <v>1.5</v>
      </c>
      <c r="G58" s="199">
        <v>1.25</v>
      </c>
      <c r="H58" s="199"/>
      <c r="I58" s="199"/>
      <c r="J58" s="199"/>
      <c r="K58" s="199"/>
      <c r="L58" s="199"/>
      <c r="M58" s="199">
        <v>0.25</v>
      </c>
      <c r="N58" s="199"/>
      <c r="O58" s="199"/>
      <c r="P58" s="199"/>
      <c r="Q58" s="199"/>
      <c r="R58" s="199"/>
      <c r="S58" s="199"/>
      <c r="T58" s="199"/>
      <c r="U58" s="140" t="s">
        <v>11</v>
      </c>
      <c r="V58" s="140" t="s">
        <v>997</v>
      </c>
      <c r="W58" s="140"/>
    </row>
    <row r="59" spans="1:23" s="120" customFormat="1" ht="38.25" x14ac:dyDescent="0.25">
      <c r="A59" s="140">
        <v>12</v>
      </c>
      <c r="B59" s="291" t="s">
        <v>999</v>
      </c>
      <c r="C59" s="291"/>
      <c r="D59" s="292">
        <f>E59+F59</f>
        <v>0.2</v>
      </c>
      <c r="E59" s="240"/>
      <c r="F59" s="240">
        <f>SUM(G59:T59)</f>
        <v>0.2</v>
      </c>
      <c r="G59" s="240">
        <v>0.2</v>
      </c>
      <c r="H59" s="240"/>
      <c r="I59" s="240"/>
      <c r="J59" s="240"/>
      <c r="K59" s="240"/>
      <c r="L59" s="240"/>
      <c r="M59" s="240"/>
      <c r="N59" s="240"/>
      <c r="O59" s="240"/>
      <c r="P59" s="240"/>
      <c r="Q59" s="240"/>
      <c r="R59" s="240"/>
      <c r="S59" s="240"/>
      <c r="T59" s="240"/>
      <c r="U59" s="240" t="s">
        <v>9</v>
      </c>
      <c r="V59" s="140"/>
      <c r="W59" s="140"/>
    </row>
    <row r="60" spans="1:23" s="120" customFormat="1" x14ac:dyDescent="0.25">
      <c r="A60" s="140">
        <v>2</v>
      </c>
      <c r="B60" s="293" t="s">
        <v>890</v>
      </c>
      <c r="C60" s="293"/>
      <c r="D60" s="292">
        <f>E60+F60</f>
        <v>0.10920000000000001</v>
      </c>
      <c r="E60" s="240"/>
      <c r="F60" s="240">
        <f>SUM(G60:T60)</f>
        <v>0.10920000000000001</v>
      </c>
      <c r="G60" s="240"/>
      <c r="H60" s="240"/>
      <c r="I60" s="240"/>
      <c r="J60" s="240"/>
      <c r="K60" s="240"/>
      <c r="L60" s="240"/>
      <c r="M60" s="240">
        <f>1092/10000</f>
        <v>0.10920000000000001</v>
      </c>
      <c r="N60" s="240"/>
      <c r="O60" s="240"/>
      <c r="P60" s="240"/>
      <c r="Q60" s="240"/>
      <c r="R60" s="240"/>
      <c r="S60" s="240"/>
      <c r="T60" s="240"/>
      <c r="U60" s="240" t="s">
        <v>7</v>
      </c>
      <c r="V60" s="140"/>
      <c r="W60" s="140"/>
    </row>
    <row r="61" spans="1:23" s="120" customFormat="1" x14ac:dyDescent="0.25">
      <c r="A61" s="140">
        <v>5</v>
      </c>
      <c r="B61" s="293" t="s">
        <v>891</v>
      </c>
      <c r="C61" s="293"/>
      <c r="D61" s="292">
        <f>E61+F61</f>
        <v>2.59</v>
      </c>
      <c r="E61" s="240"/>
      <c r="F61" s="240">
        <f>SUM(G61:T61)</f>
        <v>2.59</v>
      </c>
      <c r="G61" s="240"/>
      <c r="H61" s="240">
        <v>1.0900000000000001</v>
      </c>
      <c r="I61" s="240"/>
      <c r="J61" s="240"/>
      <c r="K61" s="240"/>
      <c r="L61" s="240"/>
      <c r="M61" s="240">
        <v>1.5</v>
      </c>
      <c r="N61" s="240"/>
      <c r="O61" s="240"/>
      <c r="P61" s="240"/>
      <c r="Q61" s="240"/>
      <c r="R61" s="240"/>
      <c r="S61" s="240"/>
      <c r="T61" s="240"/>
      <c r="U61" s="240" t="s">
        <v>9</v>
      </c>
      <c r="V61" s="140"/>
      <c r="W61" s="140"/>
    </row>
    <row r="62" spans="1:23" s="120" customFormat="1" ht="25.5" x14ac:dyDescent="0.25">
      <c r="A62" s="140">
        <v>2</v>
      </c>
      <c r="B62" s="293" t="s">
        <v>889</v>
      </c>
      <c r="C62" s="293" t="s">
        <v>20</v>
      </c>
      <c r="D62" s="292">
        <f>E62+F62</f>
        <v>0.03</v>
      </c>
      <c r="E62" s="240"/>
      <c r="F62" s="240">
        <f>SUM(G62:T62)</f>
        <v>0.03</v>
      </c>
      <c r="G62" s="240"/>
      <c r="H62" s="240"/>
      <c r="I62" s="240"/>
      <c r="J62" s="240"/>
      <c r="K62" s="240"/>
      <c r="L62" s="240"/>
      <c r="M62" s="240">
        <f>300/10000</f>
        <v>0.03</v>
      </c>
      <c r="N62" s="240"/>
      <c r="O62" s="240"/>
      <c r="P62" s="240"/>
      <c r="Q62" s="240"/>
      <c r="R62" s="240"/>
      <c r="S62" s="240"/>
      <c r="T62" s="240"/>
      <c r="U62" s="240" t="s">
        <v>9</v>
      </c>
      <c r="V62" s="140" t="s">
        <v>998</v>
      </c>
      <c r="W62" s="140"/>
    </row>
    <row r="63" spans="1:23" s="120" customFormat="1" x14ac:dyDescent="0.25">
      <c r="A63" s="141" t="s">
        <v>153</v>
      </c>
      <c r="B63" s="247" t="s">
        <v>994</v>
      </c>
      <c r="C63" s="171"/>
      <c r="D63" s="143"/>
      <c r="E63" s="143"/>
      <c r="F63" s="143"/>
      <c r="G63" s="204"/>
      <c r="H63" s="204"/>
      <c r="I63" s="204"/>
      <c r="J63" s="204"/>
      <c r="K63" s="204"/>
      <c r="L63" s="204"/>
      <c r="M63" s="204"/>
      <c r="N63" s="204"/>
      <c r="O63" s="204"/>
      <c r="P63" s="204"/>
      <c r="Q63" s="204"/>
      <c r="R63" s="204"/>
      <c r="S63" s="204"/>
      <c r="T63" s="204"/>
      <c r="U63" s="205"/>
      <c r="V63" s="205"/>
      <c r="W63" s="132"/>
    </row>
    <row r="64" spans="1:23" s="120" customFormat="1" ht="30" x14ac:dyDescent="0.25">
      <c r="A64" s="258">
        <v>77</v>
      </c>
      <c r="B64" s="147" t="s">
        <v>867</v>
      </c>
      <c r="C64" s="186" t="s">
        <v>27</v>
      </c>
      <c r="D64" s="148">
        <f>E64+F64</f>
        <v>0.1</v>
      </c>
      <c r="E64" s="149"/>
      <c r="F64" s="158">
        <f t="shared" ref="F64:F71" si="0">SUM(G64:T64)</f>
        <v>0.1</v>
      </c>
      <c r="G64" s="152"/>
      <c r="H64" s="152">
        <v>0.1</v>
      </c>
      <c r="I64" s="152"/>
      <c r="J64" s="152"/>
      <c r="K64" s="152"/>
      <c r="L64" s="152"/>
      <c r="M64" s="152"/>
      <c r="N64" s="152"/>
      <c r="O64" s="152"/>
      <c r="P64" s="152"/>
      <c r="Q64" s="152"/>
      <c r="R64" s="152"/>
      <c r="S64" s="152"/>
      <c r="T64" s="152"/>
      <c r="U64" s="152" t="s">
        <v>6</v>
      </c>
      <c r="V64" s="132" t="s">
        <v>699</v>
      </c>
      <c r="W64" s="132"/>
    </row>
    <row r="65" spans="1:23" s="120" customFormat="1" ht="30" x14ac:dyDescent="0.25">
      <c r="A65" s="258">
        <v>81</v>
      </c>
      <c r="B65" s="147" t="s">
        <v>871</v>
      </c>
      <c r="C65" s="186" t="s">
        <v>27</v>
      </c>
      <c r="D65" s="148">
        <f>E65+F65</f>
        <v>0.1</v>
      </c>
      <c r="E65" s="149"/>
      <c r="F65" s="158">
        <f t="shared" si="0"/>
        <v>0.1</v>
      </c>
      <c r="G65" s="152"/>
      <c r="H65" s="152"/>
      <c r="I65" s="152"/>
      <c r="J65" s="152"/>
      <c r="K65" s="152">
        <v>0.1</v>
      </c>
      <c r="L65" s="152"/>
      <c r="M65" s="152"/>
      <c r="N65" s="152"/>
      <c r="O65" s="152"/>
      <c r="P65" s="152"/>
      <c r="Q65" s="152"/>
      <c r="R65" s="152"/>
      <c r="S65" s="152"/>
      <c r="T65" s="152"/>
      <c r="U65" s="152" t="s">
        <v>6</v>
      </c>
      <c r="V65" s="132" t="s">
        <v>850</v>
      </c>
      <c r="W65" s="132"/>
    </row>
    <row r="66" spans="1:23" s="120" customFormat="1" ht="45" x14ac:dyDescent="0.25">
      <c r="A66" s="258">
        <v>54</v>
      </c>
      <c r="B66" s="154" t="s">
        <v>575</v>
      </c>
      <c r="C66" s="186" t="s">
        <v>27</v>
      </c>
      <c r="D66" s="148">
        <f>E66+F66</f>
        <v>0.69000000000000006</v>
      </c>
      <c r="E66" s="148"/>
      <c r="F66" s="148">
        <f t="shared" si="0"/>
        <v>0.69000000000000006</v>
      </c>
      <c r="G66" s="132">
        <v>0.28000000000000003</v>
      </c>
      <c r="H66" s="154">
        <v>0.31</v>
      </c>
      <c r="I66" s="154">
        <v>0.1</v>
      </c>
      <c r="J66" s="154"/>
      <c r="K66" s="154"/>
      <c r="L66" s="154"/>
      <c r="M66" s="154"/>
      <c r="N66" s="154"/>
      <c r="O66" s="154"/>
      <c r="P66" s="154"/>
      <c r="Q66" s="154"/>
      <c r="R66" s="154"/>
      <c r="S66" s="154"/>
      <c r="T66" s="154"/>
      <c r="U66" s="132" t="s">
        <v>637</v>
      </c>
      <c r="V66" s="155" t="s">
        <v>987</v>
      </c>
      <c r="W66" s="140" t="s">
        <v>894</v>
      </c>
    </row>
    <row r="67" spans="1:23" s="120" customFormat="1" ht="30" x14ac:dyDescent="0.25">
      <c r="A67" s="258">
        <v>55</v>
      </c>
      <c r="B67" s="156" t="s">
        <v>26</v>
      </c>
      <c r="C67" s="186" t="s">
        <v>27</v>
      </c>
      <c r="D67" s="148">
        <f>E67+F67</f>
        <v>0.9</v>
      </c>
      <c r="E67" s="148"/>
      <c r="F67" s="150">
        <f t="shared" si="0"/>
        <v>0.9</v>
      </c>
      <c r="G67" s="157">
        <v>0.6</v>
      </c>
      <c r="H67" s="157">
        <v>0.2</v>
      </c>
      <c r="I67" s="157">
        <v>0.1</v>
      </c>
      <c r="J67" s="157"/>
      <c r="K67" s="157"/>
      <c r="L67" s="157"/>
      <c r="M67" s="157"/>
      <c r="N67" s="157"/>
      <c r="O67" s="157"/>
      <c r="P67" s="157"/>
      <c r="Q67" s="157"/>
      <c r="R67" s="157"/>
      <c r="S67" s="157"/>
      <c r="T67" s="157"/>
      <c r="U67" s="152" t="s">
        <v>637</v>
      </c>
      <c r="V67" s="152" t="s">
        <v>987</v>
      </c>
      <c r="W67" s="132"/>
    </row>
    <row r="68" spans="1:23" s="120" customFormat="1" ht="51" x14ac:dyDescent="0.25">
      <c r="A68" s="259">
        <v>6</v>
      </c>
      <c r="B68" s="236" t="s">
        <v>575</v>
      </c>
      <c r="C68" s="260" t="s">
        <v>27</v>
      </c>
      <c r="D68" s="238">
        <f>E68+F68</f>
        <v>0.6</v>
      </c>
      <c r="E68" s="241"/>
      <c r="F68" s="238">
        <f t="shared" si="0"/>
        <v>0.6</v>
      </c>
      <c r="G68" s="243">
        <v>0.2</v>
      </c>
      <c r="H68" s="245">
        <v>0.3</v>
      </c>
      <c r="I68" s="245">
        <v>0.1</v>
      </c>
      <c r="J68" s="245"/>
      <c r="K68" s="245"/>
      <c r="L68" s="245"/>
      <c r="M68" s="245"/>
      <c r="N68" s="245"/>
      <c r="O68" s="245"/>
      <c r="P68" s="245"/>
      <c r="Q68" s="245"/>
      <c r="R68" s="245"/>
      <c r="S68" s="245"/>
      <c r="T68" s="245"/>
      <c r="U68" s="146" t="s">
        <v>400</v>
      </c>
      <c r="V68" s="140" t="s">
        <v>953</v>
      </c>
      <c r="W68" s="240"/>
    </row>
    <row r="69" spans="1:23" s="120" customFormat="1" x14ac:dyDescent="0.25">
      <c r="A69" s="258">
        <v>46</v>
      </c>
      <c r="B69" s="147" t="s">
        <v>862</v>
      </c>
      <c r="C69" s="186" t="s">
        <v>27</v>
      </c>
      <c r="D69" s="148">
        <v>0.01</v>
      </c>
      <c r="E69" s="149"/>
      <c r="F69" s="150">
        <f t="shared" si="0"/>
        <v>0.01</v>
      </c>
      <c r="G69" s="151">
        <v>0.01</v>
      </c>
      <c r="H69" s="151"/>
      <c r="I69" s="153"/>
      <c r="J69" s="153"/>
      <c r="K69" s="153"/>
      <c r="L69" s="153"/>
      <c r="M69" s="153"/>
      <c r="N69" s="153"/>
      <c r="O69" s="153"/>
      <c r="P69" s="151"/>
      <c r="Q69" s="151"/>
      <c r="R69" s="151"/>
      <c r="S69" s="151"/>
      <c r="T69" s="151"/>
      <c r="U69" s="152" t="s">
        <v>637</v>
      </c>
      <c r="V69" s="152" t="s">
        <v>266</v>
      </c>
      <c r="W69" s="132"/>
    </row>
    <row r="70" spans="1:23" s="120" customFormat="1" x14ac:dyDescent="0.25">
      <c r="A70" s="258">
        <v>50</v>
      </c>
      <c r="B70" s="147" t="s">
        <v>862</v>
      </c>
      <c r="C70" s="186" t="s">
        <v>27</v>
      </c>
      <c r="D70" s="148">
        <v>0.02</v>
      </c>
      <c r="E70" s="149"/>
      <c r="F70" s="150">
        <f t="shared" si="0"/>
        <v>0.02</v>
      </c>
      <c r="G70" s="151"/>
      <c r="H70" s="151">
        <v>0.02</v>
      </c>
      <c r="I70" s="151"/>
      <c r="J70" s="151"/>
      <c r="K70" s="151"/>
      <c r="L70" s="151"/>
      <c r="M70" s="151"/>
      <c r="N70" s="151"/>
      <c r="O70" s="151"/>
      <c r="P70" s="151"/>
      <c r="Q70" s="151"/>
      <c r="R70" s="151"/>
      <c r="S70" s="151"/>
      <c r="T70" s="151"/>
      <c r="U70" s="152" t="s">
        <v>637</v>
      </c>
      <c r="V70" s="152" t="s">
        <v>262</v>
      </c>
      <c r="W70" s="132"/>
    </row>
    <row r="71" spans="1:23" s="120" customFormat="1" x14ac:dyDescent="0.25">
      <c r="A71" s="258">
        <v>51</v>
      </c>
      <c r="B71" s="147" t="s">
        <v>862</v>
      </c>
      <c r="C71" s="186" t="s">
        <v>27</v>
      </c>
      <c r="D71" s="148">
        <v>0.02</v>
      </c>
      <c r="E71" s="149"/>
      <c r="F71" s="150">
        <f t="shared" si="0"/>
        <v>0.02</v>
      </c>
      <c r="G71" s="151">
        <v>0.02</v>
      </c>
      <c r="H71" s="151"/>
      <c r="I71" s="151"/>
      <c r="J71" s="151"/>
      <c r="K71" s="151"/>
      <c r="L71" s="151"/>
      <c r="M71" s="151"/>
      <c r="N71" s="151"/>
      <c r="O71" s="151"/>
      <c r="P71" s="151"/>
      <c r="Q71" s="151"/>
      <c r="R71" s="151"/>
      <c r="S71" s="151"/>
      <c r="T71" s="151"/>
      <c r="U71" s="152" t="s">
        <v>637</v>
      </c>
      <c r="V71" s="152" t="s">
        <v>263</v>
      </c>
      <c r="W71" s="132"/>
    </row>
    <row r="72" spans="1:23" s="120" customFormat="1" ht="30" x14ac:dyDescent="0.25">
      <c r="A72" s="258">
        <v>48</v>
      </c>
      <c r="B72" s="147" t="s">
        <v>864</v>
      </c>
      <c r="C72" s="186" t="s">
        <v>27</v>
      </c>
      <c r="D72" s="148">
        <v>0.02</v>
      </c>
      <c r="E72" s="149"/>
      <c r="F72" s="150">
        <v>0.02</v>
      </c>
      <c r="G72" s="151"/>
      <c r="H72" s="151">
        <v>0.02</v>
      </c>
      <c r="I72" s="153"/>
      <c r="J72" s="153"/>
      <c r="K72" s="153"/>
      <c r="L72" s="153"/>
      <c r="M72" s="153"/>
      <c r="N72" s="153"/>
      <c r="O72" s="153"/>
      <c r="P72" s="151"/>
      <c r="Q72" s="151"/>
      <c r="R72" s="151"/>
      <c r="S72" s="151"/>
      <c r="T72" s="151"/>
      <c r="U72" s="152" t="s">
        <v>637</v>
      </c>
      <c r="V72" s="152" t="s">
        <v>256</v>
      </c>
      <c r="W72" s="132"/>
    </row>
    <row r="73" spans="1:23" s="120" customFormat="1" ht="30" x14ac:dyDescent="0.25">
      <c r="A73" s="258">
        <v>47</v>
      </c>
      <c r="B73" s="147" t="s">
        <v>863</v>
      </c>
      <c r="C73" s="186" t="s">
        <v>27</v>
      </c>
      <c r="D73" s="148">
        <v>0.02</v>
      </c>
      <c r="E73" s="149"/>
      <c r="F73" s="150">
        <f>SUM(G73:T73)</f>
        <v>0.02</v>
      </c>
      <c r="G73" s="151">
        <v>0.02</v>
      </c>
      <c r="H73" s="151"/>
      <c r="I73" s="151"/>
      <c r="J73" s="151"/>
      <c r="K73" s="151"/>
      <c r="L73" s="151"/>
      <c r="M73" s="151"/>
      <c r="N73" s="151"/>
      <c r="O73" s="151"/>
      <c r="P73" s="151"/>
      <c r="Q73" s="151"/>
      <c r="R73" s="151"/>
      <c r="S73" s="151"/>
      <c r="T73" s="151"/>
      <c r="U73" s="152" t="s">
        <v>637</v>
      </c>
      <c r="V73" s="152" t="s">
        <v>253</v>
      </c>
      <c r="W73" s="132"/>
    </row>
    <row r="74" spans="1:23" s="120" customFormat="1" x14ac:dyDescent="0.25">
      <c r="A74" s="258">
        <v>45</v>
      </c>
      <c r="B74" s="147" t="s">
        <v>862</v>
      </c>
      <c r="C74" s="186" t="s">
        <v>27</v>
      </c>
      <c r="D74" s="148">
        <v>8.8400000000000006E-3</v>
      </c>
      <c r="E74" s="149"/>
      <c r="F74" s="150">
        <f>SUM(G74:T74)</f>
        <v>0.01</v>
      </c>
      <c r="G74" s="151"/>
      <c r="H74" s="151">
        <v>0.01</v>
      </c>
      <c r="I74" s="151"/>
      <c r="J74" s="151"/>
      <c r="K74" s="151"/>
      <c r="L74" s="151"/>
      <c r="M74" s="151"/>
      <c r="N74" s="151"/>
      <c r="O74" s="151"/>
      <c r="P74" s="151"/>
      <c r="Q74" s="151"/>
      <c r="R74" s="151"/>
      <c r="S74" s="151"/>
      <c r="T74" s="151"/>
      <c r="U74" s="152" t="s">
        <v>637</v>
      </c>
      <c r="V74" s="152" t="s">
        <v>265</v>
      </c>
      <c r="W74" s="132"/>
    </row>
    <row r="75" spans="1:23" s="120" customFormat="1" ht="30" x14ac:dyDescent="0.25">
      <c r="A75" s="258">
        <v>49</v>
      </c>
      <c r="B75" s="147" t="s">
        <v>865</v>
      </c>
      <c r="C75" s="186" t="s">
        <v>27</v>
      </c>
      <c r="D75" s="148">
        <v>0.02</v>
      </c>
      <c r="E75" s="149"/>
      <c r="F75" s="150">
        <f>SUM(G75:T75)</f>
        <v>0.02</v>
      </c>
      <c r="G75" s="151"/>
      <c r="H75" s="151">
        <v>0.02</v>
      </c>
      <c r="I75" s="151"/>
      <c r="J75" s="151"/>
      <c r="K75" s="151"/>
      <c r="L75" s="151"/>
      <c r="M75" s="151"/>
      <c r="N75" s="151"/>
      <c r="O75" s="151"/>
      <c r="P75" s="151"/>
      <c r="Q75" s="151"/>
      <c r="R75" s="151"/>
      <c r="S75" s="151"/>
      <c r="T75" s="151"/>
      <c r="U75" s="152" t="s">
        <v>637</v>
      </c>
      <c r="V75" s="152" t="s">
        <v>258</v>
      </c>
      <c r="W75" s="132"/>
    </row>
    <row r="76" spans="1:23" s="120" customFormat="1" ht="102" x14ac:dyDescent="0.25">
      <c r="A76" s="235">
        <v>3</v>
      </c>
      <c r="B76" s="236" t="s">
        <v>910</v>
      </c>
      <c r="C76" s="152" t="s">
        <v>27</v>
      </c>
      <c r="D76" s="238">
        <f>E76+F76</f>
        <v>0.55700000000000005</v>
      </c>
      <c r="E76" s="240"/>
      <c r="F76" s="238">
        <f>SUM(G76:R76)</f>
        <v>0.55700000000000005</v>
      </c>
      <c r="G76" s="243">
        <v>0.107</v>
      </c>
      <c r="H76" s="245">
        <v>0.45</v>
      </c>
      <c r="I76" s="240"/>
      <c r="J76" s="240"/>
      <c r="K76" s="240"/>
      <c r="L76" s="240"/>
      <c r="M76" s="240"/>
      <c r="N76" s="240"/>
      <c r="O76" s="240"/>
      <c r="P76" s="240"/>
      <c r="Q76" s="240"/>
      <c r="R76" s="240"/>
      <c r="S76" s="240"/>
      <c r="T76" s="240"/>
      <c r="U76" s="146" t="s">
        <v>400</v>
      </c>
      <c r="V76" s="140" t="s">
        <v>976</v>
      </c>
      <c r="W76" s="240"/>
    </row>
    <row r="77" spans="1:23" s="120" customFormat="1" ht="25.5" x14ac:dyDescent="0.25">
      <c r="A77" s="235">
        <v>13</v>
      </c>
      <c r="B77" s="236" t="s">
        <v>574</v>
      </c>
      <c r="C77" s="260" t="s">
        <v>27</v>
      </c>
      <c r="D77" s="238">
        <f>F77</f>
        <v>0.02</v>
      </c>
      <c r="E77" s="241"/>
      <c r="F77" s="238">
        <f>G77</f>
        <v>0.02</v>
      </c>
      <c r="G77" s="243">
        <v>0.02</v>
      </c>
      <c r="H77" s="245" t="s">
        <v>918</v>
      </c>
      <c r="I77" s="245"/>
      <c r="J77" s="245"/>
      <c r="K77" s="245"/>
      <c r="L77" s="245"/>
      <c r="M77" s="245"/>
      <c r="N77" s="245"/>
      <c r="O77" s="245"/>
      <c r="P77" s="245"/>
      <c r="Q77" s="245"/>
      <c r="R77" s="245"/>
      <c r="S77" s="245"/>
      <c r="T77" s="245"/>
      <c r="U77" s="146" t="s">
        <v>400</v>
      </c>
      <c r="V77" s="140" t="s">
        <v>959</v>
      </c>
      <c r="W77" s="240"/>
    </row>
    <row r="78" spans="1:23" s="120" customFormat="1" ht="25.5" x14ac:dyDescent="0.25">
      <c r="A78" s="235">
        <v>17</v>
      </c>
      <c r="B78" s="236" t="s">
        <v>574</v>
      </c>
      <c r="C78" s="260" t="s">
        <v>27</v>
      </c>
      <c r="D78" s="238">
        <f>F78</f>
        <v>1.09E-2</v>
      </c>
      <c r="E78" s="241"/>
      <c r="F78" s="238">
        <f>G78</f>
        <v>1.09E-2</v>
      </c>
      <c r="G78" s="243">
        <v>1.09E-2</v>
      </c>
      <c r="H78" s="245"/>
      <c r="I78" s="245"/>
      <c r="J78" s="245"/>
      <c r="K78" s="245"/>
      <c r="L78" s="245"/>
      <c r="M78" s="245"/>
      <c r="N78" s="245"/>
      <c r="O78" s="245"/>
      <c r="P78" s="245"/>
      <c r="Q78" s="245"/>
      <c r="R78" s="245"/>
      <c r="S78" s="245"/>
      <c r="T78" s="245"/>
      <c r="U78" s="146" t="s">
        <v>400</v>
      </c>
      <c r="V78" s="140" t="s">
        <v>963</v>
      </c>
      <c r="W78" s="240"/>
    </row>
    <row r="79" spans="1:23" s="120" customFormat="1" ht="25.5" x14ac:dyDescent="0.25">
      <c r="A79" s="259">
        <v>10</v>
      </c>
      <c r="B79" s="236" t="s">
        <v>574</v>
      </c>
      <c r="C79" s="260" t="s">
        <v>27</v>
      </c>
      <c r="D79" s="238">
        <f>F79</f>
        <v>0.02</v>
      </c>
      <c r="E79" s="241"/>
      <c r="F79" s="238">
        <f>G79</f>
        <v>0.02</v>
      </c>
      <c r="G79" s="243">
        <v>0.02</v>
      </c>
      <c r="H79" s="245" t="s">
        <v>918</v>
      </c>
      <c r="I79" s="245"/>
      <c r="J79" s="245"/>
      <c r="K79" s="245"/>
      <c r="L79" s="245"/>
      <c r="M79" s="245"/>
      <c r="N79" s="245"/>
      <c r="O79" s="245"/>
      <c r="P79" s="245"/>
      <c r="Q79" s="245"/>
      <c r="R79" s="245"/>
      <c r="S79" s="245"/>
      <c r="T79" s="245"/>
      <c r="U79" s="146" t="s">
        <v>400</v>
      </c>
      <c r="V79" s="140" t="s">
        <v>956</v>
      </c>
      <c r="W79" s="240"/>
    </row>
    <row r="80" spans="1:23" s="120" customFormat="1" ht="38.25" x14ac:dyDescent="0.25">
      <c r="A80" s="235">
        <v>7</v>
      </c>
      <c r="B80" s="236" t="s">
        <v>575</v>
      </c>
      <c r="C80" s="260" t="s">
        <v>27</v>
      </c>
      <c r="D80" s="238">
        <f>E80+F80</f>
        <v>0.6</v>
      </c>
      <c r="E80" s="241"/>
      <c r="F80" s="238">
        <f>SUM(G80:T80)</f>
        <v>0.6</v>
      </c>
      <c r="G80" s="243">
        <v>0.2</v>
      </c>
      <c r="H80" s="245">
        <v>0.3</v>
      </c>
      <c r="I80" s="245">
        <v>0.1</v>
      </c>
      <c r="J80" s="245"/>
      <c r="K80" s="245"/>
      <c r="L80" s="245"/>
      <c r="M80" s="245"/>
      <c r="N80" s="245"/>
      <c r="O80" s="245"/>
      <c r="P80" s="245"/>
      <c r="Q80" s="245"/>
      <c r="R80" s="245"/>
      <c r="S80" s="245"/>
      <c r="T80" s="245"/>
      <c r="U80" s="146" t="s">
        <v>400</v>
      </c>
      <c r="V80" s="140" t="s">
        <v>909</v>
      </c>
      <c r="W80" s="240"/>
    </row>
    <row r="81" spans="1:23" s="120" customFormat="1" ht="25.5" x14ac:dyDescent="0.25">
      <c r="A81" s="235">
        <v>19</v>
      </c>
      <c r="B81" s="236" t="s">
        <v>954</v>
      </c>
      <c r="C81" s="260" t="s">
        <v>27</v>
      </c>
      <c r="D81" s="238">
        <f t="shared" ref="D81:D87" si="1">F81</f>
        <v>0.02</v>
      </c>
      <c r="E81" s="241"/>
      <c r="F81" s="238">
        <f>H81</f>
        <v>0.02</v>
      </c>
      <c r="G81" s="243"/>
      <c r="H81" s="245">
        <v>0.02</v>
      </c>
      <c r="I81" s="245"/>
      <c r="J81" s="245"/>
      <c r="K81" s="245"/>
      <c r="L81" s="245"/>
      <c r="M81" s="245"/>
      <c r="N81" s="245"/>
      <c r="O81" s="245"/>
      <c r="P81" s="245"/>
      <c r="Q81" s="245"/>
      <c r="R81" s="245"/>
      <c r="S81" s="245"/>
      <c r="T81" s="245"/>
      <c r="U81" s="146" t="s">
        <v>400</v>
      </c>
      <c r="V81" s="140" t="s">
        <v>965</v>
      </c>
      <c r="W81" s="240"/>
    </row>
    <row r="82" spans="1:23" s="120" customFormat="1" ht="25.5" x14ac:dyDescent="0.25">
      <c r="A82" s="235">
        <v>15</v>
      </c>
      <c r="B82" s="236" t="s">
        <v>574</v>
      </c>
      <c r="C82" s="260" t="s">
        <v>27</v>
      </c>
      <c r="D82" s="238">
        <f t="shared" si="1"/>
        <v>0.02</v>
      </c>
      <c r="E82" s="241"/>
      <c r="F82" s="238">
        <f>G82</f>
        <v>0.02</v>
      </c>
      <c r="G82" s="243">
        <v>0.02</v>
      </c>
      <c r="H82" s="245" t="s">
        <v>918</v>
      </c>
      <c r="I82" s="245"/>
      <c r="J82" s="245"/>
      <c r="K82" s="245"/>
      <c r="L82" s="245"/>
      <c r="M82" s="245"/>
      <c r="N82" s="245"/>
      <c r="O82" s="245"/>
      <c r="P82" s="245"/>
      <c r="Q82" s="245"/>
      <c r="R82" s="245"/>
      <c r="S82" s="245"/>
      <c r="T82" s="245"/>
      <c r="U82" s="146" t="s">
        <v>400</v>
      </c>
      <c r="V82" s="140" t="s">
        <v>961</v>
      </c>
      <c r="W82" s="240"/>
    </row>
    <row r="83" spans="1:23" s="120" customFormat="1" ht="25.5" x14ac:dyDescent="0.25">
      <c r="A83" s="235">
        <v>11</v>
      </c>
      <c r="B83" s="236" t="s">
        <v>574</v>
      </c>
      <c r="C83" s="260" t="s">
        <v>27</v>
      </c>
      <c r="D83" s="238">
        <f t="shared" si="1"/>
        <v>0.01</v>
      </c>
      <c r="E83" s="241"/>
      <c r="F83" s="238">
        <f>G83</f>
        <v>0.01</v>
      </c>
      <c r="G83" s="243">
        <v>0.01</v>
      </c>
      <c r="H83" s="245" t="s">
        <v>918</v>
      </c>
      <c r="I83" s="245"/>
      <c r="J83" s="245"/>
      <c r="K83" s="245"/>
      <c r="L83" s="245"/>
      <c r="M83" s="245"/>
      <c r="N83" s="245"/>
      <c r="O83" s="245"/>
      <c r="P83" s="245"/>
      <c r="Q83" s="245"/>
      <c r="R83" s="245"/>
      <c r="S83" s="245"/>
      <c r="T83" s="245"/>
      <c r="U83" s="146" t="s">
        <v>400</v>
      </c>
      <c r="V83" s="140" t="s">
        <v>957</v>
      </c>
      <c r="W83" s="240"/>
    </row>
    <row r="84" spans="1:23" s="120" customFormat="1" ht="25.5" x14ac:dyDescent="0.25">
      <c r="A84" s="259">
        <v>16</v>
      </c>
      <c r="B84" s="236" t="s">
        <v>574</v>
      </c>
      <c r="C84" s="260" t="s">
        <v>27</v>
      </c>
      <c r="D84" s="238">
        <f t="shared" si="1"/>
        <v>0.24510000000000001</v>
      </c>
      <c r="E84" s="241"/>
      <c r="F84" s="238">
        <f>G84</f>
        <v>0.24510000000000001</v>
      </c>
      <c r="G84" s="243">
        <v>0.24510000000000001</v>
      </c>
      <c r="H84" s="245" t="s">
        <v>918</v>
      </c>
      <c r="I84" s="245"/>
      <c r="J84" s="245"/>
      <c r="K84" s="245"/>
      <c r="L84" s="245"/>
      <c r="M84" s="245"/>
      <c r="N84" s="245"/>
      <c r="O84" s="245"/>
      <c r="P84" s="245"/>
      <c r="Q84" s="245"/>
      <c r="R84" s="245"/>
      <c r="S84" s="245"/>
      <c r="T84" s="245"/>
      <c r="U84" s="146" t="s">
        <v>400</v>
      </c>
      <c r="V84" s="140" t="s">
        <v>962</v>
      </c>
      <c r="W84" s="240"/>
    </row>
    <row r="85" spans="1:23" s="120" customFormat="1" ht="25.5" x14ac:dyDescent="0.25">
      <c r="A85" s="259">
        <v>14</v>
      </c>
      <c r="B85" s="236" t="s">
        <v>954</v>
      </c>
      <c r="C85" s="260" t="s">
        <v>27</v>
      </c>
      <c r="D85" s="238">
        <f t="shared" si="1"/>
        <v>1.14E-2</v>
      </c>
      <c r="E85" s="241"/>
      <c r="F85" s="238">
        <f>H85</f>
        <v>1.14E-2</v>
      </c>
      <c r="G85" s="243" t="s">
        <v>918</v>
      </c>
      <c r="H85" s="245">
        <v>1.14E-2</v>
      </c>
      <c r="I85" s="245"/>
      <c r="J85" s="245"/>
      <c r="K85" s="245"/>
      <c r="L85" s="245"/>
      <c r="M85" s="245"/>
      <c r="N85" s="245"/>
      <c r="O85" s="245"/>
      <c r="P85" s="245"/>
      <c r="Q85" s="245"/>
      <c r="R85" s="245"/>
      <c r="S85" s="245"/>
      <c r="T85" s="245"/>
      <c r="U85" s="146" t="s">
        <v>400</v>
      </c>
      <c r="V85" s="140" t="s">
        <v>960</v>
      </c>
      <c r="W85" s="240"/>
    </row>
    <row r="86" spans="1:23" s="120" customFormat="1" ht="25.5" x14ac:dyDescent="0.25">
      <c r="A86" s="259">
        <v>18</v>
      </c>
      <c r="B86" s="236" t="s">
        <v>574</v>
      </c>
      <c r="C86" s="260" t="s">
        <v>27</v>
      </c>
      <c r="D86" s="238">
        <f t="shared" si="1"/>
        <v>0.02</v>
      </c>
      <c r="E86" s="241"/>
      <c r="F86" s="238">
        <f>G86</f>
        <v>0.02</v>
      </c>
      <c r="G86" s="243">
        <v>0.02</v>
      </c>
      <c r="H86" s="245"/>
      <c r="I86" s="245"/>
      <c r="J86" s="245"/>
      <c r="K86" s="245"/>
      <c r="L86" s="245"/>
      <c r="M86" s="245"/>
      <c r="N86" s="245"/>
      <c r="O86" s="245"/>
      <c r="P86" s="245"/>
      <c r="Q86" s="245"/>
      <c r="R86" s="245"/>
      <c r="S86" s="245"/>
      <c r="T86" s="245"/>
      <c r="U86" s="146" t="s">
        <v>400</v>
      </c>
      <c r="V86" s="140" t="s">
        <v>964</v>
      </c>
      <c r="W86" s="240"/>
    </row>
    <row r="87" spans="1:23" s="120" customFormat="1" ht="25.5" x14ac:dyDescent="0.25">
      <c r="A87" s="259">
        <v>12</v>
      </c>
      <c r="B87" s="236" t="s">
        <v>574</v>
      </c>
      <c r="C87" s="260" t="s">
        <v>27</v>
      </c>
      <c r="D87" s="238">
        <f t="shared" si="1"/>
        <v>0.02</v>
      </c>
      <c r="E87" s="241"/>
      <c r="F87" s="238">
        <f>G87</f>
        <v>0.02</v>
      </c>
      <c r="G87" s="243">
        <v>0.02</v>
      </c>
      <c r="H87" s="245" t="s">
        <v>918</v>
      </c>
      <c r="I87" s="245"/>
      <c r="J87" s="245"/>
      <c r="K87" s="245"/>
      <c r="L87" s="245"/>
      <c r="M87" s="245"/>
      <c r="N87" s="245"/>
      <c r="O87" s="245"/>
      <c r="P87" s="245"/>
      <c r="Q87" s="245"/>
      <c r="R87" s="245"/>
      <c r="S87" s="245"/>
      <c r="T87" s="245"/>
      <c r="U87" s="146" t="s">
        <v>400</v>
      </c>
      <c r="V87" s="140" t="s">
        <v>958</v>
      </c>
      <c r="W87" s="240"/>
    </row>
    <row r="88" spans="1:23" s="120" customFormat="1" ht="25.5" x14ac:dyDescent="0.25">
      <c r="A88" s="235">
        <v>9</v>
      </c>
      <c r="B88" s="236" t="s">
        <v>574</v>
      </c>
      <c r="C88" s="260" t="s">
        <v>27</v>
      </c>
      <c r="D88" s="238">
        <f t="shared" ref="D88:D94" si="2">E88+F88</f>
        <v>0.01</v>
      </c>
      <c r="E88" s="241"/>
      <c r="F88" s="238">
        <f>G88</f>
        <v>0.01</v>
      </c>
      <c r="G88" s="243">
        <v>0.01</v>
      </c>
      <c r="H88" s="245" t="s">
        <v>918</v>
      </c>
      <c r="I88" s="245"/>
      <c r="J88" s="245"/>
      <c r="K88" s="245"/>
      <c r="L88" s="245"/>
      <c r="M88" s="245"/>
      <c r="N88" s="245"/>
      <c r="O88" s="245"/>
      <c r="P88" s="245"/>
      <c r="Q88" s="245"/>
      <c r="R88" s="245"/>
      <c r="S88" s="245"/>
      <c r="T88" s="245"/>
      <c r="U88" s="146" t="s">
        <v>400</v>
      </c>
      <c r="V88" s="140" t="s">
        <v>955</v>
      </c>
      <c r="W88" s="240"/>
    </row>
    <row r="89" spans="1:23" s="120" customFormat="1" ht="75" x14ac:dyDescent="0.25">
      <c r="A89" s="258">
        <v>53</v>
      </c>
      <c r="B89" s="154" t="s">
        <v>573</v>
      </c>
      <c r="C89" s="186" t="s">
        <v>27</v>
      </c>
      <c r="D89" s="148">
        <f t="shared" si="2"/>
        <v>0.21</v>
      </c>
      <c r="E89" s="148"/>
      <c r="F89" s="148">
        <f t="shared" ref="F89:F101" si="3">SUM(G89:T89)</f>
        <v>0.21</v>
      </c>
      <c r="G89" s="132">
        <v>0.12</v>
      </c>
      <c r="H89" s="154">
        <v>0.06</v>
      </c>
      <c r="I89" s="154">
        <v>0.01</v>
      </c>
      <c r="J89" s="154"/>
      <c r="K89" s="154"/>
      <c r="L89" s="154">
        <v>0.02</v>
      </c>
      <c r="M89" s="154"/>
      <c r="N89" s="154"/>
      <c r="O89" s="154"/>
      <c r="P89" s="154"/>
      <c r="Q89" s="154"/>
      <c r="R89" s="154"/>
      <c r="S89" s="154"/>
      <c r="T89" s="154"/>
      <c r="U89" s="132" t="s">
        <v>637</v>
      </c>
      <c r="V89" s="155" t="s">
        <v>986</v>
      </c>
      <c r="W89" s="140" t="s">
        <v>893</v>
      </c>
    </row>
    <row r="90" spans="1:23" s="120" customFormat="1" ht="25.5" x14ac:dyDescent="0.25">
      <c r="A90" s="259">
        <v>22</v>
      </c>
      <c r="B90" s="237" t="s">
        <v>578</v>
      </c>
      <c r="C90" s="261" t="s">
        <v>25</v>
      </c>
      <c r="D90" s="239">
        <f t="shared" si="2"/>
        <v>0.03</v>
      </c>
      <c r="E90" s="242"/>
      <c r="F90" s="239">
        <f t="shared" si="3"/>
        <v>0.03</v>
      </c>
      <c r="G90" s="244">
        <v>0.03</v>
      </c>
      <c r="H90" s="242"/>
      <c r="I90" s="242"/>
      <c r="J90" s="242"/>
      <c r="K90" s="242"/>
      <c r="L90" s="242"/>
      <c r="M90" s="242"/>
      <c r="N90" s="242"/>
      <c r="O90" s="242"/>
      <c r="P90" s="242"/>
      <c r="Q90" s="242"/>
      <c r="R90" s="242"/>
      <c r="S90" s="242"/>
      <c r="T90" s="242"/>
      <c r="U90" s="246" t="s">
        <v>13</v>
      </c>
      <c r="V90" s="246" t="s">
        <v>969</v>
      </c>
      <c r="W90" s="240"/>
    </row>
    <row r="91" spans="1:23" s="120" customFormat="1" ht="30" x14ac:dyDescent="0.25">
      <c r="A91" s="258">
        <v>92</v>
      </c>
      <c r="B91" s="147" t="s">
        <v>704</v>
      </c>
      <c r="C91" s="186" t="s">
        <v>25</v>
      </c>
      <c r="D91" s="148">
        <f t="shared" si="2"/>
        <v>0.04</v>
      </c>
      <c r="E91" s="149"/>
      <c r="F91" s="158">
        <f t="shared" si="3"/>
        <v>0.04</v>
      </c>
      <c r="G91" s="152"/>
      <c r="H91" s="152">
        <v>0.04</v>
      </c>
      <c r="I91" s="152"/>
      <c r="J91" s="152"/>
      <c r="K91" s="152"/>
      <c r="L91" s="152"/>
      <c r="M91" s="152"/>
      <c r="N91" s="152"/>
      <c r="O91" s="152"/>
      <c r="P91" s="152"/>
      <c r="Q91" s="152"/>
      <c r="R91" s="152"/>
      <c r="S91" s="152"/>
      <c r="T91" s="152"/>
      <c r="U91" s="152" t="s">
        <v>13</v>
      </c>
      <c r="V91" s="132" t="s">
        <v>973</v>
      </c>
      <c r="W91" s="132"/>
    </row>
    <row r="92" spans="1:23" s="120" customFormat="1" ht="30" x14ac:dyDescent="0.25">
      <c r="A92" s="258">
        <v>95</v>
      </c>
      <c r="B92" s="147" t="s">
        <v>710</v>
      </c>
      <c r="C92" s="186" t="s">
        <v>25</v>
      </c>
      <c r="D92" s="148">
        <f t="shared" si="2"/>
        <v>0.3</v>
      </c>
      <c r="E92" s="149"/>
      <c r="F92" s="158">
        <f t="shared" si="3"/>
        <v>0.3</v>
      </c>
      <c r="G92" s="152"/>
      <c r="H92" s="152">
        <v>0.3</v>
      </c>
      <c r="I92" s="152"/>
      <c r="J92" s="152"/>
      <c r="K92" s="152"/>
      <c r="L92" s="152"/>
      <c r="M92" s="152"/>
      <c r="N92" s="152"/>
      <c r="O92" s="152"/>
      <c r="P92" s="152"/>
      <c r="Q92" s="152"/>
      <c r="R92" s="152"/>
      <c r="S92" s="152"/>
      <c r="T92" s="152"/>
      <c r="U92" s="152" t="s">
        <v>13</v>
      </c>
      <c r="V92" s="132" t="s">
        <v>711</v>
      </c>
      <c r="W92" s="132"/>
    </row>
    <row r="93" spans="1:23" s="120" customFormat="1" ht="30" x14ac:dyDescent="0.25">
      <c r="A93" s="258">
        <v>94</v>
      </c>
      <c r="B93" s="147" t="s">
        <v>708</v>
      </c>
      <c r="C93" s="186" t="s">
        <v>25</v>
      </c>
      <c r="D93" s="148">
        <f t="shared" si="2"/>
        <v>0.4</v>
      </c>
      <c r="E93" s="149"/>
      <c r="F93" s="158">
        <f t="shared" si="3"/>
        <v>0.4</v>
      </c>
      <c r="G93" s="152">
        <v>0.4</v>
      </c>
      <c r="H93" s="152"/>
      <c r="I93" s="152"/>
      <c r="J93" s="152"/>
      <c r="K93" s="152"/>
      <c r="L93" s="152"/>
      <c r="M93" s="152"/>
      <c r="N93" s="152"/>
      <c r="O93" s="152"/>
      <c r="P93" s="152"/>
      <c r="Q93" s="152"/>
      <c r="R93" s="152"/>
      <c r="S93" s="152"/>
      <c r="T93" s="152"/>
      <c r="U93" s="152" t="s">
        <v>13</v>
      </c>
      <c r="V93" s="132" t="s">
        <v>709</v>
      </c>
      <c r="W93" s="132"/>
    </row>
    <row r="94" spans="1:23" s="120" customFormat="1" ht="38.25" x14ac:dyDescent="0.25">
      <c r="A94" s="235">
        <v>25</v>
      </c>
      <c r="B94" s="236" t="s">
        <v>908</v>
      </c>
      <c r="C94" s="146" t="s">
        <v>25</v>
      </c>
      <c r="D94" s="238">
        <f t="shared" si="2"/>
        <v>0.2</v>
      </c>
      <c r="E94" s="241"/>
      <c r="F94" s="238">
        <f t="shared" si="3"/>
        <v>0.2</v>
      </c>
      <c r="G94" s="243">
        <v>0.05</v>
      </c>
      <c r="H94" s="245">
        <v>0.1</v>
      </c>
      <c r="I94" s="245">
        <v>0.05</v>
      </c>
      <c r="J94" s="245"/>
      <c r="K94" s="245"/>
      <c r="L94" s="245"/>
      <c r="M94" s="245"/>
      <c r="N94" s="245"/>
      <c r="O94" s="245"/>
      <c r="P94" s="245"/>
      <c r="Q94" s="245"/>
      <c r="R94" s="245"/>
      <c r="S94" s="245"/>
      <c r="T94" s="245"/>
      <c r="U94" s="146" t="s">
        <v>13</v>
      </c>
      <c r="V94" s="140" t="s">
        <v>948</v>
      </c>
      <c r="W94" s="240"/>
    </row>
    <row r="95" spans="1:23" s="120" customFormat="1" ht="45" x14ac:dyDescent="0.25">
      <c r="A95" s="258">
        <v>71</v>
      </c>
      <c r="B95" s="154" t="s">
        <v>488</v>
      </c>
      <c r="C95" s="186" t="s">
        <v>25</v>
      </c>
      <c r="D95" s="148">
        <f>F95</f>
        <v>0.71</v>
      </c>
      <c r="E95" s="149"/>
      <c r="F95" s="150">
        <f t="shared" si="3"/>
        <v>0.71</v>
      </c>
      <c r="G95" s="151">
        <v>0.2</v>
      </c>
      <c r="H95" s="151">
        <f>0.5-0.07</f>
        <v>0.43</v>
      </c>
      <c r="I95" s="151">
        <v>0.08</v>
      </c>
      <c r="J95" s="151"/>
      <c r="K95" s="151"/>
      <c r="L95" s="151"/>
      <c r="M95" s="151"/>
      <c r="N95" s="151"/>
      <c r="O95" s="151"/>
      <c r="P95" s="151"/>
      <c r="Q95" s="151"/>
      <c r="R95" s="151"/>
      <c r="S95" s="151"/>
      <c r="T95" s="151"/>
      <c r="U95" s="162" t="s">
        <v>13</v>
      </c>
      <c r="V95" s="152" t="s">
        <v>489</v>
      </c>
      <c r="W95" s="140" t="s">
        <v>896</v>
      </c>
    </row>
    <row r="96" spans="1:23" s="120" customFormat="1" ht="60" x14ac:dyDescent="0.25">
      <c r="A96" s="258">
        <v>67</v>
      </c>
      <c r="B96" s="154" t="s">
        <v>486</v>
      </c>
      <c r="C96" s="186" t="s">
        <v>25</v>
      </c>
      <c r="D96" s="148">
        <f>F96</f>
        <v>0.41000000000000003</v>
      </c>
      <c r="E96" s="149"/>
      <c r="F96" s="150">
        <f t="shared" si="3"/>
        <v>0.41000000000000003</v>
      </c>
      <c r="G96" s="151">
        <v>0.03</v>
      </c>
      <c r="H96" s="151">
        <v>0.36</v>
      </c>
      <c r="I96" s="151">
        <v>0.02</v>
      </c>
      <c r="J96" s="151"/>
      <c r="K96" s="151"/>
      <c r="L96" s="151"/>
      <c r="M96" s="151"/>
      <c r="N96" s="151"/>
      <c r="O96" s="151"/>
      <c r="P96" s="151"/>
      <c r="Q96" s="151"/>
      <c r="R96" s="151"/>
      <c r="S96" s="151"/>
      <c r="T96" s="151"/>
      <c r="U96" s="132" t="s">
        <v>13</v>
      </c>
      <c r="V96" s="152" t="s">
        <v>686</v>
      </c>
      <c r="W96" s="132"/>
    </row>
    <row r="97" spans="1:23" s="120" customFormat="1" ht="38.25" x14ac:dyDescent="0.25">
      <c r="A97" s="259">
        <v>24</v>
      </c>
      <c r="B97" s="236" t="s">
        <v>908</v>
      </c>
      <c r="C97" s="146" t="s">
        <v>25</v>
      </c>
      <c r="D97" s="238">
        <f t="shared" ref="D97:D109" si="4">E97+F97</f>
        <v>0.13</v>
      </c>
      <c r="E97" s="241"/>
      <c r="F97" s="238">
        <f t="shared" si="3"/>
        <v>0.13</v>
      </c>
      <c r="G97" s="243">
        <v>7.0000000000000007E-2</v>
      </c>
      <c r="H97" s="245">
        <v>0.04</v>
      </c>
      <c r="I97" s="245">
        <v>0.02</v>
      </c>
      <c r="J97" s="245"/>
      <c r="K97" s="245"/>
      <c r="L97" s="245"/>
      <c r="M97" s="245"/>
      <c r="N97" s="245"/>
      <c r="O97" s="245"/>
      <c r="P97" s="245"/>
      <c r="Q97" s="245"/>
      <c r="R97" s="245"/>
      <c r="S97" s="245"/>
      <c r="T97" s="245"/>
      <c r="U97" s="146" t="s">
        <v>13</v>
      </c>
      <c r="V97" s="140" t="s">
        <v>947</v>
      </c>
      <c r="W97" s="240"/>
    </row>
    <row r="98" spans="1:23" s="120" customFormat="1" ht="25.5" x14ac:dyDescent="0.25">
      <c r="A98" s="259">
        <v>28</v>
      </c>
      <c r="B98" s="236" t="s">
        <v>572</v>
      </c>
      <c r="C98" s="146" t="s">
        <v>25</v>
      </c>
      <c r="D98" s="238">
        <f t="shared" si="4"/>
        <v>0.12</v>
      </c>
      <c r="E98" s="241"/>
      <c r="F98" s="238">
        <f t="shared" si="3"/>
        <v>0.12</v>
      </c>
      <c r="G98" s="243" t="s">
        <v>918</v>
      </c>
      <c r="H98" s="245">
        <v>0.12</v>
      </c>
      <c r="I98" s="245" t="s">
        <v>918</v>
      </c>
      <c r="J98" s="245"/>
      <c r="K98" s="245"/>
      <c r="L98" s="245"/>
      <c r="M98" s="245"/>
      <c r="N98" s="245"/>
      <c r="O98" s="245"/>
      <c r="P98" s="245"/>
      <c r="Q98" s="245"/>
      <c r="R98" s="245"/>
      <c r="S98" s="245"/>
      <c r="T98" s="245"/>
      <c r="U98" s="146" t="s">
        <v>13</v>
      </c>
      <c r="V98" s="140" t="s">
        <v>951</v>
      </c>
      <c r="W98" s="242"/>
    </row>
    <row r="99" spans="1:23" s="120" customFormat="1" ht="51" x14ac:dyDescent="0.25">
      <c r="A99" s="235">
        <v>29</v>
      </c>
      <c r="B99" s="236" t="s">
        <v>902</v>
      </c>
      <c r="C99" s="146" t="s">
        <v>25</v>
      </c>
      <c r="D99" s="238">
        <f t="shared" si="4"/>
        <v>0.22020000000000001</v>
      </c>
      <c r="E99" s="241"/>
      <c r="F99" s="238">
        <f t="shared" si="3"/>
        <v>0.22020000000000001</v>
      </c>
      <c r="G99" s="243">
        <v>0.22020000000000001</v>
      </c>
      <c r="H99" s="245" t="s">
        <v>918</v>
      </c>
      <c r="I99" s="245" t="s">
        <v>918</v>
      </c>
      <c r="J99" s="245"/>
      <c r="K99" s="245"/>
      <c r="L99" s="245"/>
      <c r="M99" s="245"/>
      <c r="N99" s="245"/>
      <c r="O99" s="245"/>
      <c r="P99" s="245"/>
      <c r="Q99" s="245"/>
      <c r="R99" s="245"/>
      <c r="S99" s="245"/>
      <c r="T99" s="245"/>
      <c r="U99" s="146" t="s">
        <v>13</v>
      </c>
      <c r="V99" s="140" t="s">
        <v>952</v>
      </c>
      <c r="W99" s="242"/>
    </row>
    <row r="100" spans="1:23" s="120" customFormat="1" ht="25.5" x14ac:dyDescent="0.25">
      <c r="A100" s="235">
        <v>27</v>
      </c>
      <c r="B100" s="236" t="s">
        <v>572</v>
      </c>
      <c r="C100" s="146" t="s">
        <v>25</v>
      </c>
      <c r="D100" s="238">
        <f t="shared" si="4"/>
        <v>0.04</v>
      </c>
      <c r="E100" s="241"/>
      <c r="F100" s="238">
        <f t="shared" si="3"/>
        <v>0.04</v>
      </c>
      <c r="G100" s="243" t="s">
        <v>918</v>
      </c>
      <c r="H100" s="245">
        <v>0.04</v>
      </c>
      <c r="I100" s="245" t="s">
        <v>918</v>
      </c>
      <c r="J100" s="245"/>
      <c r="K100" s="245"/>
      <c r="L100" s="245"/>
      <c r="M100" s="245"/>
      <c r="N100" s="245"/>
      <c r="O100" s="245"/>
      <c r="P100" s="245"/>
      <c r="Q100" s="245"/>
      <c r="R100" s="245"/>
      <c r="S100" s="245"/>
      <c r="T100" s="245"/>
      <c r="U100" s="146" t="s">
        <v>13</v>
      </c>
      <c r="V100" s="140" t="s">
        <v>950</v>
      </c>
      <c r="W100" s="242"/>
    </row>
    <row r="101" spans="1:23" s="177" customFormat="1" ht="25.5" x14ac:dyDescent="0.25">
      <c r="A101" s="259">
        <v>26</v>
      </c>
      <c r="B101" s="236" t="s">
        <v>903</v>
      </c>
      <c r="C101" s="146" t="s">
        <v>25</v>
      </c>
      <c r="D101" s="238">
        <f t="shared" si="4"/>
        <v>0.08</v>
      </c>
      <c r="E101" s="241"/>
      <c r="F101" s="238">
        <f t="shared" si="3"/>
        <v>0.08</v>
      </c>
      <c r="G101" s="243">
        <v>0.08</v>
      </c>
      <c r="H101" s="245" t="s">
        <v>918</v>
      </c>
      <c r="I101" s="245" t="s">
        <v>918</v>
      </c>
      <c r="J101" s="245"/>
      <c r="K101" s="245"/>
      <c r="L101" s="245"/>
      <c r="M101" s="245"/>
      <c r="N101" s="245"/>
      <c r="O101" s="245"/>
      <c r="P101" s="245"/>
      <c r="Q101" s="245"/>
      <c r="R101" s="245"/>
      <c r="S101" s="245"/>
      <c r="T101" s="245"/>
      <c r="U101" s="146" t="s">
        <v>13</v>
      </c>
      <c r="V101" s="140" t="s">
        <v>949</v>
      </c>
      <c r="W101" s="242"/>
    </row>
    <row r="102" spans="1:23" s="177" customFormat="1" ht="25.5" x14ac:dyDescent="0.25">
      <c r="A102" s="259">
        <v>32</v>
      </c>
      <c r="B102" s="236" t="s">
        <v>572</v>
      </c>
      <c r="C102" s="262" t="s">
        <v>25</v>
      </c>
      <c r="D102" s="238">
        <f t="shared" si="4"/>
        <v>0.04</v>
      </c>
      <c r="E102" s="240"/>
      <c r="F102" s="238">
        <f>SUM(G102:R102)</f>
        <v>0.04</v>
      </c>
      <c r="G102" s="240"/>
      <c r="H102" s="245">
        <v>0.04</v>
      </c>
      <c r="I102" s="240"/>
      <c r="J102" s="240"/>
      <c r="K102" s="240"/>
      <c r="L102" s="240"/>
      <c r="M102" s="240"/>
      <c r="N102" s="240"/>
      <c r="O102" s="240"/>
      <c r="P102" s="240"/>
      <c r="Q102" s="240"/>
      <c r="R102" s="240"/>
      <c r="S102" s="240"/>
      <c r="T102" s="240"/>
      <c r="U102" s="263" t="s">
        <v>7</v>
      </c>
      <c r="V102" s="246" t="s">
        <v>919</v>
      </c>
      <c r="W102" s="242"/>
    </row>
    <row r="103" spans="1:23" s="177" customFormat="1" ht="25.5" x14ac:dyDescent="0.25">
      <c r="A103" s="235">
        <v>33</v>
      </c>
      <c r="B103" s="236" t="s">
        <v>572</v>
      </c>
      <c r="C103" s="262" t="s">
        <v>25</v>
      </c>
      <c r="D103" s="238">
        <f t="shared" si="4"/>
        <v>4.0000000000000001E-3</v>
      </c>
      <c r="E103" s="240"/>
      <c r="F103" s="238">
        <f>SUM(G103:R103)</f>
        <v>4.0000000000000001E-3</v>
      </c>
      <c r="G103" s="240"/>
      <c r="H103" s="245">
        <v>4.0000000000000001E-3</v>
      </c>
      <c r="I103" s="240"/>
      <c r="J103" s="240"/>
      <c r="K103" s="240"/>
      <c r="L103" s="240"/>
      <c r="M103" s="240"/>
      <c r="N103" s="240"/>
      <c r="O103" s="240"/>
      <c r="P103" s="240"/>
      <c r="Q103" s="240"/>
      <c r="R103" s="240"/>
      <c r="S103" s="240"/>
      <c r="T103" s="240"/>
      <c r="U103" s="263" t="s">
        <v>7</v>
      </c>
      <c r="V103" s="140" t="s">
        <v>907</v>
      </c>
      <c r="W103" s="242"/>
    </row>
    <row r="104" spans="1:23" s="177" customFormat="1" ht="25.5" x14ac:dyDescent="0.25">
      <c r="A104" s="259">
        <v>42</v>
      </c>
      <c r="B104" s="236" t="s">
        <v>578</v>
      </c>
      <c r="C104" s="146" t="s">
        <v>25</v>
      </c>
      <c r="D104" s="238">
        <f t="shared" si="4"/>
        <v>0.16</v>
      </c>
      <c r="E104" s="241"/>
      <c r="F104" s="238">
        <f t="shared" ref="F104:F111" si="5">SUM(G104:T104)</f>
        <v>0.16</v>
      </c>
      <c r="G104" s="264"/>
      <c r="H104" s="245">
        <v>0.16</v>
      </c>
      <c r="I104" s="245"/>
      <c r="J104" s="245"/>
      <c r="K104" s="245"/>
      <c r="L104" s="245"/>
      <c r="M104" s="245"/>
      <c r="N104" s="245"/>
      <c r="O104" s="245"/>
      <c r="P104" s="245"/>
      <c r="Q104" s="245"/>
      <c r="R104" s="245"/>
      <c r="S104" s="245"/>
      <c r="T104" s="245"/>
      <c r="U104" s="263" t="s">
        <v>7</v>
      </c>
      <c r="V104" s="140" t="s">
        <v>942</v>
      </c>
      <c r="W104" s="240"/>
    </row>
    <row r="105" spans="1:23" s="177" customFormat="1" ht="25.5" x14ac:dyDescent="0.25">
      <c r="A105" s="235">
        <v>39</v>
      </c>
      <c r="B105" s="236" t="s">
        <v>578</v>
      </c>
      <c r="C105" s="146" t="s">
        <v>25</v>
      </c>
      <c r="D105" s="238">
        <f t="shared" si="4"/>
        <v>0.04</v>
      </c>
      <c r="E105" s="241"/>
      <c r="F105" s="238">
        <f t="shared" si="5"/>
        <v>0.04</v>
      </c>
      <c r="G105" s="264">
        <v>0.04</v>
      </c>
      <c r="H105" s="245" t="s">
        <v>918</v>
      </c>
      <c r="I105" s="245"/>
      <c r="J105" s="245"/>
      <c r="K105" s="245"/>
      <c r="L105" s="245"/>
      <c r="M105" s="245"/>
      <c r="N105" s="245"/>
      <c r="O105" s="245"/>
      <c r="P105" s="245"/>
      <c r="Q105" s="245"/>
      <c r="R105" s="245"/>
      <c r="S105" s="245"/>
      <c r="T105" s="245"/>
      <c r="U105" s="263" t="s">
        <v>7</v>
      </c>
      <c r="V105" s="140" t="s">
        <v>939</v>
      </c>
      <c r="W105" s="240"/>
    </row>
    <row r="106" spans="1:23" s="177" customFormat="1" ht="25.5" x14ac:dyDescent="0.25">
      <c r="A106" s="259">
        <v>38</v>
      </c>
      <c r="B106" s="236" t="s">
        <v>578</v>
      </c>
      <c r="C106" s="146" t="s">
        <v>25</v>
      </c>
      <c r="D106" s="238">
        <f t="shared" si="4"/>
        <v>0.04</v>
      </c>
      <c r="E106" s="241"/>
      <c r="F106" s="238">
        <f t="shared" si="5"/>
        <v>0.04</v>
      </c>
      <c r="G106" s="264">
        <v>0.04</v>
      </c>
      <c r="H106" s="245" t="s">
        <v>918</v>
      </c>
      <c r="I106" s="245"/>
      <c r="J106" s="245"/>
      <c r="K106" s="245"/>
      <c r="L106" s="245"/>
      <c r="M106" s="245"/>
      <c r="N106" s="245"/>
      <c r="O106" s="245"/>
      <c r="P106" s="245"/>
      <c r="Q106" s="245"/>
      <c r="R106" s="245"/>
      <c r="S106" s="245"/>
      <c r="T106" s="245"/>
      <c r="U106" s="263" t="s">
        <v>7</v>
      </c>
      <c r="V106" s="140" t="s">
        <v>938</v>
      </c>
      <c r="W106" s="240"/>
    </row>
    <row r="107" spans="1:23" s="177" customFormat="1" ht="25.5" x14ac:dyDescent="0.25">
      <c r="A107" s="259">
        <v>40</v>
      </c>
      <c r="B107" s="236" t="s">
        <v>578</v>
      </c>
      <c r="C107" s="146" t="s">
        <v>25</v>
      </c>
      <c r="D107" s="238">
        <f t="shared" si="4"/>
        <v>0.08</v>
      </c>
      <c r="E107" s="241"/>
      <c r="F107" s="238">
        <f t="shared" si="5"/>
        <v>0.08</v>
      </c>
      <c r="G107" s="264">
        <v>0.08</v>
      </c>
      <c r="H107" s="245" t="s">
        <v>918</v>
      </c>
      <c r="I107" s="245"/>
      <c r="J107" s="245"/>
      <c r="K107" s="245"/>
      <c r="L107" s="245"/>
      <c r="M107" s="245"/>
      <c r="N107" s="245"/>
      <c r="O107" s="245"/>
      <c r="P107" s="245"/>
      <c r="Q107" s="245"/>
      <c r="R107" s="245"/>
      <c r="S107" s="245"/>
      <c r="T107" s="245"/>
      <c r="U107" s="263" t="s">
        <v>7</v>
      </c>
      <c r="V107" s="140" t="s">
        <v>940</v>
      </c>
      <c r="W107" s="240"/>
    </row>
    <row r="108" spans="1:23" s="177" customFormat="1" ht="25.5" x14ac:dyDescent="0.25">
      <c r="A108" s="235">
        <v>37</v>
      </c>
      <c r="B108" s="236" t="s">
        <v>578</v>
      </c>
      <c r="C108" s="146" t="s">
        <v>25</v>
      </c>
      <c r="D108" s="238">
        <f t="shared" si="4"/>
        <v>0.04</v>
      </c>
      <c r="E108" s="241"/>
      <c r="F108" s="238">
        <f t="shared" si="5"/>
        <v>0.04</v>
      </c>
      <c r="G108" s="264">
        <v>0.04</v>
      </c>
      <c r="H108" s="245" t="s">
        <v>918</v>
      </c>
      <c r="I108" s="245"/>
      <c r="J108" s="245"/>
      <c r="K108" s="245"/>
      <c r="L108" s="245"/>
      <c r="M108" s="245"/>
      <c r="N108" s="245"/>
      <c r="O108" s="245"/>
      <c r="P108" s="245"/>
      <c r="Q108" s="245"/>
      <c r="R108" s="245"/>
      <c r="S108" s="245"/>
      <c r="T108" s="245"/>
      <c r="U108" s="263" t="s">
        <v>7</v>
      </c>
      <c r="V108" s="140" t="s">
        <v>937</v>
      </c>
      <c r="W108" s="240"/>
    </row>
    <row r="109" spans="1:23" s="177" customFormat="1" ht="25.5" x14ac:dyDescent="0.25">
      <c r="A109" s="235">
        <v>41</v>
      </c>
      <c r="B109" s="236" t="s">
        <v>572</v>
      </c>
      <c r="C109" s="146" t="s">
        <v>25</v>
      </c>
      <c r="D109" s="238">
        <f t="shared" si="4"/>
        <v>0.04</v>
      </c>
      <c r="E109" s="241"/>
      <c r="F109" s="238">
        <f t="shared" si="5"/>
        <v>0.04</v>
      </c>
      <c r="G109" s="264"/>
      <c r="H109" s="245">
        <v>0.04</v>
      </c>
      <c r="I109" s="245"/>
      <c r="J109" s="245"/>
      <c r="K109" s="245"/>
      <c r="L109" s="245"/>
      <c r="M109" s="245"/>
      <c r="N109" s="245"/>
      <c r="O109" s="245"/>
      <c r="P109" s="245"/>
      <c r="Q109" s="245"/>
      <c r="R109" s="245"/>
      <c r="S109" s="245"/>
      <c r="T109" s="245"/>
      <c r="U109" s="263" t="s">
        <v>7</v>
      </c>
      <c r="V109" s="140" t="s">
        <v>941</v>
      </c>
      <c r="W109" s="240"/>
    </row>
    <row r="110" spans="1:23" s="177" customFormat="1" ht="45" x14ac:dyDescent="0.25">
      <c r="A110" s="258">
        <v>68</v>
      </c>
      <c r="B110" s="154" t="s">
        <v>488</v>
      </c>
      <c r="C110" s="186" t="s">
        <v>25</v>
      </c>
      <c r="D110" s="148">
        <f>F110</f>
        <v>0.49</v>
      </c>
      <c r="E110" s="149"/>
      <c r="F110" s="150">
        <f t="shared" si="5"/>
        <v>0.49</v>
      </c>
      <c r="G110" s="151">
        <v>0.2</v>
      </c>
      <c r="H110" s="151">
        <v>0.19</v>
      </c>
      <c r="I110" s="151">
        <v>0.1</v>
      </c>
      <c r="J110" s="151"/>
      <c r="K110" s="151"/>
      <c r="L110" s="151"/>
      <c r="M110" s="151"/>
      <c r="N110" s="151"/>
      <c r="O110" s="151"/>
      <c r="P110" s="151"/>
      <c r="Q110" s="151"/>
      <c r="R110" s="151"/>
      <c r="S110" s="151"/>
      <c r="T110" s="151"/>
      <c r="U110" s="132" t="s">
        <v>7</v>
      </c>
      <c r="V110" s="152" t="s">
        <v>489</v>
      </c>
      <c r="W110" s="132"/>
    </row>
    <row r="111" spans="1:23" s="177" customFormat="1" ht="30" x14ac:dyDescent="0.25">
      <c r="A111" s="258">
        <v>64</v>
      </c>
      <c r="B111" s="154" t="s">
        <v>486</v>
      </c>
      <c r="C111" s="186" t="s">
        <v>25</v>
      </c>
      <c r="D111" s="148">
        <f>F111</f>
        <v>0.27</v>
      </c>
      <c r="E111" s="149"/>
      <c r="F111" s="150">
        <f t="shared" si="5"/>
        <v>0.27</v>
      </c>
      <c r="G111" s="151"/>
      <c r="H111" s="151">
        <v>0.27</v>
      </c>
      <c r="I111" s="151"/>
      <c r="J111" s="151"/>
      <c r="K111" s="151"/>
      <c r="L111" s="151"/>
      <c r="M111" s="151"/>
      <c r="N111" s="151"/>
      <c r="O111" s="151"/>
      <c r="P111" s="151"/>
      <c r="Q111" s="151"/>
      <c r="R111" s="151"/>
      <c r="S111" s="151"/>
      <c r="T111" s="151"/>
      <c r="U111" s="132" t="s">
        <v>7</v>
      </c>
      <c r="V111" s="152" t="s">
        <v>685</v>
      </c>
      <c r="W111" s="132"/>
    </row>
    <row r="112" spans="1:23" s="177" customFormat="1" ht="51" x14ac:dyDescent="0.25">
      <c r="A112" s="235">
        <v>31</v>
      </c>
      <c r="B112" s="236" t="s">
        <v>902</v>
      </c>
      <c r="C112" s="262" t="s">
        <v>25</v>
      </c>
      <c r="D112" s="238">
        <f>E112+F112</f>
        <v>0.60040000000000004</v>
      </c>
      <c r="E112" s="240"/>
      <c r="F112" s="238">
        <f>SUM(G112:R112)</f>
        <v>0.60040000000000004</v>
      </c>
      <c r="G112" s="264">
        <v>0.373</v>
      </c>
      <c r="H112" s="245">
        <v>0.22739999999999999</v>
      </c>
      <c r="I112" s="240"/>
      <c r="J112" s="240"/>
      <c r="K112" s="240"/>
      <c r="L112" s="240"/>
      <c r="M112" s="240"/>
      <c r="N112" s="240"/>
      <c r="O112" s="240"/>
      <c r="P112" s="240"/>
      <c r="Q112" s="240"/>
      <c r="R112" s="240"/>
      <c r="S112" s="240"/>
      <c r="T112" s="240"/>
      <c r="U112" s="263" t="s">
        <v>7</v>
      </c>
      <c r="V112" s="140" t="s">
        <v>977</v>
      </c>
      <c r="W112" s="242"/>
    </row>
    <row r="113" spans="1:23" s="177" customFormat="1" ht="114.75" x14ac:dyDescent="0.25">
      <c r="A113" s="235">
        <v>43</v>
      </c>
      <c r="B113" s="237" t="s">
        <v>908</v>
      </c>
      <c r="C113" s="261" t="s">
        <v>25</v>
      </c>
      <c r="D113" s="239">
        <f>E113+F113</f>
        <v>0.27</v>
      </c>
      <c r="E113" s="242"/>
      <c r="F113" s="239">
        <f>SUM(G113:T113)</f>
        <v>0.27</v>
      </c>
      <c r="G113" s="244">
        <v>0.14000000000000001</v>
      </c>
      <c r="H113" s="265">
        <v>0.09</v>
      </c>
      <c r="I113" s="265">
        <v>0.04</v>
      </c>
      <c r="J113" s="242"/>
      <c r="K113" s="242"/>
      <c r="L113" s="242"/>
      <c r="M113" s="242"/>
      <c r="N113" s="242"/>
      <c r="O113" s="242"/>
      <c r="P113" s="242"/>
      <c r="Q113" s="242"/>
      <c r="R113" s="242"/>
      <c r="S113" s="242"/>
      <c r="T113" s="242"/>
      <c r="U113" s="246" t="s">
        <v>9</v>
      </c>
      <c r="V113" s="246" t="s">
        <v>978</v>
      </c>
      <c r="W113" s="240"/>
    </row>
    <row r="114" spans="1:23" s="177" customFormat="1" ht="45" x14ac:dyDescent="0.25">
      <c r="A114" s="258">
        <v>66</v>
      </c>
      <c r="B114" s="154" t="s">
        <v>517</v>
      </c>
      <c r="C114" s="186" t="s">
        <v>25</v>
      </c>
      <c r="D114" s="164">
        <f>F114</f>
        <v>0.42000000000000004</v>
      </c>
      <c r="E114" s="150"/>
      <c r="F114" s="150">
        <f>SUM(G114:T114)</f>
        <v>0.42000000000000004</v>
      </c>
      <c r="G114" s="165">
        <v>0.15</v>
      </c>
      <c r="H114" s="165">
        <v>0.17</v>
      </c>
      <c r="I114" s="165">
        <v>0.1</v>
      </c>
      <c r="J114" s="165"/>
      <c r="K114" s="165"/>
      <c r="L114" s="165"/>
      <c r="M114" s="165"/>
      <c r="N114" s="165"/>
      <c r="O114" s="165"/>
      <c r="P114" s="165"/>
      <c r="Q114" s="165"/>
      <c r="R114" s="165"/>
      <c r="S114" s="165"/>
      <c r="T114" s="165"/>
      <c r="U114" s="152" t="s">
        <v>9</v>
      </c>
      <c r="V114" s="132" t="s">
        <v>518</v>
      </c>
      <c r="W114" s="132"/>
    </row>
    <row r="115" spans="1:23" s="177" customFormat="1" ht="30" x14ac:dyDescent="0.25">
      <c r="A115" s="258">
        <v>61</v>
      </c>
      <c r="B115" s="154" t="s">
        <v>486</v>
      </c>
      <c r="C115" s="186" t="s">
        <v>25</v>
      </c>
      <c r="D115" s="164">
        <f>F115</f>
        <v>0.19</v>
      </c>
      <c r="E115" s="150"/>
      <c r="F115" s="150">
        <f>SUM(G115:T115)</f>
        <v>0.19</v>
      </c>
      <c r="G115" s="165">
        <v>0.01</v>
      </c>
      <c r="H115" s="165"/>
      <c r="I115" s="165">
        <v>0.18</v>
      </c>
      <c r="J115" s="165"/>
      <c r="K115" s="165"/>
      <c r="L115" s="165"/>
      <c r="M115" s="165"/>
      <c r="N115" s="165"/>
      <c r="O115" s="165"/>
      <c r="P115" s="165"/>
      <c r="Q115" s="165"/>
      <c r="R115" s="165"/>
      <c r="S115" s="165"/>
      <c r="T115" s="165"/>
      <c r="U115" s="152" t="s">
        <v>9</v>
      </c>
      <c r="V115" s="132" t="s">
        <v>533</v>
      </c>
      <c r="W115" s="132"/>
    </row>
    <row r="116" spans="1:23" s="177" customFormat="1" ht="25.5" x14ac:dyDescent="0.25">
      <c r="A116" s="259">
        <v>44</v>
      </c>
      <c r="B116" s="236" t="s">
        <v>902</v>
      </c>
      <c r="C116" s="262" t="s">
        <v>25</v>
      </c>
      <c r="D116" s="238">
        <f t="shared" ref="D116:D125" si="6">E116+F116</f>
        <v>0.247</v>
      </c>
      <c r="E116" s="240"/>
      <c r="F116" s="238">
        <f>SUM(G116:R116)</f>
        <v>0.247</v>
      </c>
      <c r="G116" s="245">
        <v>9.1200000000000003E-2</v>
      </c>
      <c r="H116" s="245">
        <v>0.15579999999999999</v>
      </c>
      <c r="I116" s="240"/>
      <c r="J116" s="240"/>
      <c r="K116" s="240"/>
      <c r="L116" s="240"/>
      <c r="M116" s="240"/>
      <c r="N116" s="240"/>
      <c r="O116" s="240"/>
      <c r="P116" s="240"/>
      <c r="Q116" s="240"/>
      <c r="R116" s="240"/>
      <c r="S116" s="240"/>
      <c r="T116" s="240"/>
      <c r="U116" s="146" t="s">
        <v>9</v>
      </c>
      <c r="V116" s="140" t="s">
        <v>934</v>
      </c>
      <c r="W116" s="240"/>
    </row>
    <row r="117" spans="1:23" s="177" customFormat="1" ht="25.5" x14ac:dyDescent="0.25">
      <c r="A117" s="259">
        <v>60</v>
      </c>
      <c r="B117" s="237" t="s">
        <v>578</v>
      </c>
      <c r="C117" s="261" t="s">
        <v>25</v>
      </c>
      <c r="D117" s="239">
        <f t="shared" si="6"/>
        <v>0.03</v>
      </c>
      <c r="E117" s="242"/>
      <c r="F117" s="239">
        <f>SUM(G117:T117)</f>
        <v>0.03</v>
      </c>
      <c r="G117" s="244">
        <v>0.03</v>
      </c>
      <c r="H117" s="242"/>
      <c r="I117" s="242"/>
      <c r="J117" s="242"/>
      <c r="K117" s="242"/>
      <c r="L117" s="242"/>
      <c r="M117" s="242"/>
      <c r="N117" s="242"/>
      <c r="O117" s="242"/>
      <c r="P117" s="242"/>
      <c r="Q117" s="242"/>
      <c r="R117" s="242"/>
      <c r="S117" s="242"/>
      <c r="T117" s="242"/>
      <c r="U117" s="246" t="s">
        <v>10</v>
      </c>
      <c r="V117" s="246" t="s">
        <v>921</v>
      </c>
      <c r="W117" s="240"/>
    </row>
    <row r="118" spans="1:23" s="178" customFormat="1" ht="25.5" x14ac:dyDescent="0.25">
      <c r="A118" s="259">
        <v>58</v>
      </c>
      <c r="B118" s="237" t="s">
        <v>578</v>
      </c>
      <c r="C118" s="261" t="s">
        <v>25</v>
      </c>
      <c r="D118" s="239">
        <f t="shared" si="6"/>
        <v>0.02</v>
      </c>
      <c r="E118" s="242"/>
      <c r="F118" s="239">
        <f>SUM(G118:T118)</f>
        <v>0.02</v>
      </c>
      <c r="G118" s="244">
        <v>0.02</v>
      </c>
      <c r="H118" s="242"/>
      <c r="I118" s="242"/>
      <c r="J118" s="242"/>
      <c r="K118" s="242"/>
      <c r="L118" s="242"/>
      <c r="M118" s="242"/>
      <c r="N118" s="242"/>
      <c r="O118" s="242"/>
      <c r="P118" s="242"/>
      <c r="Q118" s="242"/>
      <c r="R118" s="242"/>
      <c r="S118" s="242"/>
      <c r="T118" s="242"/>
      <c r="U118" s="246" t="s">
        <v>10</v>
      </c>
      <c r="V118" s="246" t="s">
        <v>967</v>
      </c>
      <c r="W118" s="240"/>
    </row>
    <row r="119" spans="1:23" s="178" customFormat="1" ht="25.5" x14ac:dyDescent="0.25">
      <c r="A119" s="235">
        <v>57</v>
      </c>
      <c r="B119" s="237" t="s">
        <v>578</v>
      </c>
      <c r="C119" s="261" t="s">
        <v>25</v>
      </c>
      <c r="D119" s="239">
        <f t="shared" si="6"/>
        <v>0.04</v>
      </c>
      <c r="E119" s="242"/>
      <c r="F119" s="239">
        <f>SUM(G119:T119)</f>
        <v>0.04</v>
      </c>
      <c r="G119" s="244">
        <v>0.04</v>
      </c>
      <c r="H119" s="242"/>
      <c r="I119" s="242"/>
      <c r="J119" s="242"/>
      <c r="K119" s="242"/>
      <c r="L119" s="242"/>
      <c r="M119" s="242"/>
      <c r="N119" s="242"/>
      <c r="O119" s="242"/>
      <c r="P119" s="242"/>
      <c r="Q119" s="242"/>
      <c r="R119" s="242"/>
      <c r="S119" s="242"/>
      <c r="T119" s="242"/>
      <c r="U119" s="246" t="s">
        <v>10</v>
      </c>
      <c r="V119" s="246" t="s">
        <v>966</v>
      </c>
      <c r="W119" s="240"/>
    </row>
    <row r="120" spans="1:23" s="178" customFormat="1" ht="25.5" x14ac:dyDescent="0.25">
      <c r="A120" s="235">
        <v>59</v>
      </c>
      <c r="B120" s="237" t="s">
        <v>572</v>
      </c>
      <c r="C120" s="261" t="s">
        <v>25</v>
      </c>
      <c r="D120" s="239">
        <f t="shared" si="6"/>
        <v>0.03</v>
      </c>
      <c r="E120" s="242"/>
      <c r="F120" s="239">
        <f>SUM(G120:T120)</f>
        <v>0.03</v>
      </c>
      <c r="G120" s="244">
        <v>0.03</v>
      </c>
      <c r="H120" s="242"/>
      <c r="I120" s="242"/>
      <c r="J120" s="242"/>
      <c r="K120" s="242"/>
      <c r="L120" s="242"/>
      <c r="M120" s="242"/>
      <c r="N120" s="242"/>
      <c r="O120" s="242"/>
      <c r="P120" s="242"/>
      <c r="Q120" s="242"/>
      <c r="R120" s="242"/>
      <c r="S120" s="242"/>
      <c r="T120" s="242"/>
      <c r="U120" s="246" t="s">
        <v>10</v>
      </c>
      <c r="V120" s="246" t="s">
        <v>968</v>
      </c>
      <c r="W120" s="240"/>
    </row>
    <row r="121" spans="1:23" s="178" customFormat="1" ht="25.5" x14ac:dyDescent="0.25">
      <c r="A121" s="259">
        <v>54</v>
      </c>
      <c r="B121" s="237" t="s">
        <v>902</v>
      </c>
      <c r="C121" s="261" t="s">
        <v>25</v>
      </c>
      <c r="D121" s="239">
        <f t="shared" si="6"/>
        <v>1.2E-2</v>
      </c>
      <c r="E121" s="242"/>
      <c r="F121" s="239">
        <f>SUM(G121:T121)</f>
        <v>1.2E-2</v>
      </c>
      <c r="G121" s="244">
        <v>1.2E-2</v>
      </c>
      <c r="H121" s="242"/>
      <c r="I121" s="242"/>
      <c r="J121" s="242"/>
      <c r="K121" s="242"/>
      <c r="L121" s="242"/>
      <c r="M121" s="242"/>
      <c r="N121" s="242"/>
      <c r="O121" s="242"/>
      <c r="P121" s="242"/>
      <c r="Q121" s="242"/>
      <c r="R121" s="242"/>
      <c r="S121" s="242"/>
      <c r="T121" s="242"/>
      <c r="U121" s="246" t="s">
        <v>10</v>
      </c>
      <c r="V121" s="246" t="s">
        <v>920</v>
      </c>
      <c r="W121" s="240"/>
    </row>
    <row r="122" spans="1:23" s="178" customFormat="1" ht="25.5" x14ac:dyDescent="0.25">
      <c r="A122" s="259">
        <v>52</v>
      </c>
      <c r="B122" s="236" t="s">
        <v>903</v>
      </c>
      <c r="C122" s="262" t="s">
        <v>25</v>
      </c>
      <c r="D122" s="238">
        <f t="shared" si="6"/>
        <v>0.1</v>
      </c>
      <c r="E122" s="240"/>
      <c r="F122" s="238">
        <f>SUM(G122:R122)</f>
        <v>0.1</v>
      </c>
      <c r="G122" s="266">
        <v>0.1</v>
      </c>
      <c r="H122" s="240"/>
      <c r="I122" s="240"/>
      <c r="J122" s="240"/>
      <c r="K122" s="240"/>
      <c r="L122" s="240"/>
      <c r="M122" s="240"/>
      <c r="N122" s="240"/>
      <c r="O122" s="240"/>
      <c r="P122" s="240"/>
      <c r="Q122" s="240"/>
      <c r="R122" s="240"/>
      <c r="S122" s="240"/>
      <c r="T122" s="240"/>
      <c r="U122" s="146" t="s">
        <v>10</v>
      </c>
      <c r="V122" s="140" t="s">
        <v>904</v>
      </c>
      <c r="W122" s="240"/>
    </row>
    <row r="123" spans="1:23" s="178" customFormat="1" ht="25.5" x14ac:dyDescent="0.25">
      <c r="A123" s="235">
        <v>63</v>
      </c>
      <c r="B123" s="236" t="s">
        <v>903</v>
      </c>
      <c r="C123" s="146" t="s">
        <v>25</v>
      </c>
      <c r="D123" s="238">
        <f t="shared" si="6"/>
        <v>0.04</v>
      </c>
      <c r="E123" s="241"/>
      <c r="F123" s="238">
        <f>SUM(G123:T123)</f>
        <v>0.04</v>
      </c>
      <c r="G123" s="266">
        <v>0.04</v>
      </c>
      <c r="H123" s="245"/>
      <c r="I123" s="245"/>
      <c r="J123" s="245"/>
      <c r="K123" s="245"/>
      <c r="L123" s="245"/>
      <c r="M123" s="245"/>
      <c r="N123" s="245"/>
      <c r="O123" s="245"/>
      <c r="P123" s="245"/>
      <c r="Q123" s="245"/>
      <c r="R123" s="245"/>
      <c r="S123" s="245"/>
      <c r="T123" s="245"/>
      <c r="U123" s="146" t="s">
        <v>10</v>
      </c>
      <c r="V123" s="140" t="s">
        <v>904</v>
      </c>
      <c r="W123" s="240"/>
    </row>
    <row r="124" spans="1:23" s="178" customFormat="1" ht="25.5" x14ac:dyDescent="0.25">
      <c r="A124" s="259">
        <v>64</v>
      </c>
      <c r="B124" s="236" t="s">
        <v>935</v>
      </c>
      <c r="C124" s="146" t="s">
        <v>25</v>
      </c>
      <c r="D124" s="238">
        <f t="shared" si="6"/>
        <v>3.2000000000000001E-2</v>
      </c>
      <c r="E124" s="241"/>
      <c r="F124" s="238">
        <f>SUM(G124:T124)</f>
        <v>3.2000000000000001E-2</v>
      </c>
      <c r="G124" s="266">
        <v>3.2000000000000001E-2</v>
      </c>
      <c r="H124" s="245"/>
      <c r="I124" s="245"/>
      <c r="J124" s="245"/>
      <c r="K124" s="245"/>
      <c r="L124" s="245"/>
      <c r="M124" s="245"/>
      <c r="N124" s="245"/>
      <c r="O124" s="245"/>
      <c r="P124" s="245"/>
      <c r="Q124" s="245"/>
      <c r="R124" s="245"/>
      <c r="S124" s="245"/>
      <c r="T124" s="245"/>
      <c r="U124" s="146" t="s">
        <v>10</v>
      </c>
      <c r="V124" s="140" t="s">
        <v>936</v>
      </c>
      <c r="W124" s="240"/>
    </row>
    <row r="125" spans="1:23" s="177" customFormat="1" ht="30" x14ac:dyDescent="0.25">
      <c r="A125" s="258">
        <v>88</v>
      </c>
      <c r="B125" s="147" t="s">
        <v>873</v>
      </c>
      <c r="C125" s="186" t="s">
        <v>25</v>
      </c>
      <c r="D125" s="148">
        <f t="shared" si="6"/>
        <v>0.04</v>
      </c>
      <c r="E125" s="149"/>
      <c r="F125" s="158">
        <f>SUM(G125:T125)</f>
        <v>0.04</v>
      </c>
      <c r="G125" s="152">
        <v>0.04</v>
      </c>
      <c r="H125" s="152"/>
      <c r="I125" s="152"/>
      <c r="J125" s="152"/>
      <c r="K125" s="152"/>
      <c r="L125" s="152"/>
      <c r="M125" s="152"/>
      <c r="N125" s="152"/>
      <c r="O125" s="152"/>
      <c r="P125" s="152"/>
      <c r="Q125" s="152"/>
      <c r="R125" s="152"/>
      <c r="S125" s="152"/>
      <c r="T125" s="152"/>
      <c r="U125" s="152" t="s">
        <v>10</v>
      </c>
      <c r="V125" s="132" t="s">
        <v>692</v>
      </c>
      <c r="W125" s="132"/>
    </row>
    <row r="126" spans="1:23" s="177" customFormat="1" ht="45" x14ac:dyDescent="0.25">
      <c r="A126" s="258">
        <v>69</v>
      </c>
      <c r="B126" s="154" t="s">
        <v>517</v>
      </c>
      <c r="C126" s="186" t="s">
        <v>25</v>
      </c>
      <c r="D126" s="148">
        <f>F126</f>
        <v>0.52</v>
      </c>
      <c r="E126" s="149"/>
      <c r="F126" s="150">
        <f>SUM(G126:T126)</f>
        <v>0.52</v>
      </c>
      <c r="G126" s="165">
        <v>0.12</v>
      </c>
      <c r="H126" s="165">
        <v>0.3</v>
      </c>
      <c r="I126" s="165">
        <v>0.1</v>
      </c>
      <c r="J126" s="165"/>
      <c r="K126" s="165"/>
      <c r="L126" s="165"/>
      <c r="M126" s="165"/>
      <c r="N126" s="165"/>
      <c r="O126" s="165"/>
      <c r="P126" s="165"/>
      <c r="Q126" s="165"/>
      <c r="R126" s="165"/>
      <c r="S126" s="165"/>
      <c r="T126" s="165"/>
      <c r="U126" s="132" t="s">
        <v>10</v>
      </c>
      <c r="V126" s="132" t="s">
        <v>518</v>
      </c>
      <c r="W126" s="132"/>
    </row>
    <row r="127" spans="1:23" s="177" customFormat="1" ht="30" x14ac:dyDescent="0.25">
      <c r="A127" s="258">
        <v>56</v>
      </c>
      <c r="B127" s="154" t="s">
        <v>486</v>
      </c>
      <c r="C127" s="186" t="s">
        <v>25</v>
      </c>
      <c r="D127" s="148">
        <f>F127</f>
        <v>0.09</v>
      </c>
      <c r="E127" s="149"/>
      <c r="F127" s="150">
        <f>SUM(G127:T127)</f>
        <v>0.09</v>
      </c>
      <c r="G127" s="165">
        <v>0.01</v>
      </c>
      <c r="H127" s="165">
        <v>0.04</v>
      </c>
      <c r="I127" s="165"/>
      <c r="J127" s="165"/>
      <c r="K127" s="165">
        <v>0.04</v>
      </c>
      <c r="L127" s="165"/>
      <c r="M127" s="165"/>
      <c r="N127" s="165"/>
      <c r="O127" s="165"/>
      <c r="P127" s="165"/>
      <c r="Q127" s="165"/>
      <c r="R127" s="165"/>
      <c r="S127" s="165"/>
      <c r="T127" s="165"/>
      <c r="U127" s="132" t="s">
        <v>10</v>
      </c>
      <c r="V127" s="132" t="s">
        <v>988</v>
      </c>
      <c r="W127" s="140"/>
    </row>
    <row r="128" spans="1:23" s="177" customFormat="1" ht="25.5" x14ac:dyDescent="0.25">
      <c r="A128" s="235">
        <v>53</v>
      </c>
      <c r="B128" s="236" t="s">
        <v>911</v>
      </c>
      <c r="C128" s="261" t="s">
        <v>25</v>
      </c>
      <c r="D128" s="238">
        <v>0.4</v>
      </c>
      <c r="E128" s="240"/>
      <c r="F128" s="238">
        <v>0.4</v>
      </c>
      <c r="G128" s="243">
        <v>0.4</v>
      </c>
      <c r="H128" s="240"/>
      <c r="I128" s="240"/>
      <c r="J128" s="240"/>
      <c r="K128" s="240"/>
      <c r="L128" s="240"/>
      <c r="M128" s="240"/>
      <c r="N128" s="240"/>
      <c r="O128" s="240"/>
      <c r="P128" s="240"/>
      <c r="Q128" s="240"/>
      <c r="R128" s="240"/>
      <c r="S128" s="240"/>
      <c r="T128" s="240"/>
      <c r="U128" s="146" t="s">
        <v>10</v>
      </c>
      <c r="V128" s="140" t="s">
        <v>912</v>
      </c>
      <c r="W128" s="240"/>
    </row>
    <row r="129" spans="1:23" s="177" customFormat="1" ht="38.25" x14ac:dyDescent="0.25">
      <c r="A129" s="259">
        <v>50</v>
      </c>
      <c r="B129" s="236" t="s">
        <v>578</v>
      </c>
      <c r="C129" s="262" t="s">
        <v>25</v>
      </c>
      <c r="D129" s="238">
        <f t="shared" ref="D129:D135" si="7">E129+F129</f>
        <v>0.33119999999999999</v>
      </c>
      <c r="E129" s="240"/>
      <c r="F129" s="238">
        <f>SUM(G129:R129)</f>
        <v>0.33119999999999999</v>
      </c>
      <c r="G129" s="245">
        <v>0.33119999999999999</v>
      </c>
      <c r="H129" s="240"/>
      <c r="I129" s="240"/>
      <c r="J129" s="240"/>
      <c r="K129" s="240"/>
      <c r="L129" s="240"/>
      <c r="M129" s="240"/>
      <c r="N129" s="240"/>
      <c r="O129" s="240"/>
      <c r="P129" s="240"/>
      <c r="Q129" s="240"/>
      <c r="R129" s="240"/>
      <c r="S129" s="240"/>
      <c r="T129" s="240"/>
      <c r="U129" s="146" t="s">
        <v>10</v>
      </c>
      <c r="V129" s="140" t="s">
        <v>979</v>
      </c>
      <c r="W129" s="240"/>
    </row>
    <row r="130" spans="1:23" s="177" customFormat="1" ht="38.25" x14ac:dyDescent="0.25">
      <c r="A130" s="235">
        <v>61</v>
      </c>
      <c r="B130" s="236" t="s">
        <v>578</v>
      </c>
      <c r="C130" s="146" t="s">
        <v>25</v>
      </c>
      <c r="D130" s="238">
        <f t="shared" si="7"/>
        <v>1.7000000000000001E-2</v>
      </c>
      <c r="E130" s="241"/>
      <c r="F130" s="238">
        <f t="shared" ref="F130:F139" si="8">SUM(G130:T130)</f>
        <v>1.7000000000000001E-2</v>
      </c>
      <c r="G130" s="245">
        <v>1.7000000000000001E-2</v>
      </c>
      <c r="H130" s="245"/>
      <c r="I130" s="245"/>
      <c r="J130" s="245"/>
      <c r="K130" s="245"/>
      <c r="L130" s="245"/>
      <c r="M130" s="245"/>
      <c r="N130" s="245"/>
      <c r="O130" s="245"/>
      <c r="P130" s="245"/>
      <c r="Q130" s="245"/>
      <c r="R130" s="245"/>
      <c r="S130" s="245"/>
      <c r="T130" s="245"/>
      <c r="U130" s="146" t="s">
        <v>10</v>
      </c>
      <c r="V130" s="140" t="s">
        <v>980</v>
      </c>
      <c r="W130" s="240"/>
    </row>
    <row r="131" spans="1:23" s="177" customFormat="1" ht="25.5" x14ac:dyDescent="0.25">
      <c r="A131" s="235">
        <v>71</v>
      </c>
      <c r="B131" s="236" t="s">
        <v>572</v>
      </c>
      <c r="C131" s="146" t="s">
        <v>25</v>
      </c>
      <c r="D131" s="238">
        <f t="shared" si="7"/>
        <v>0.04</v>
      </c>
      <c r="E131" s="241"/>
      <c r="F131" s="238">
        <f t="shared" si="8"/>
        <v>0.04</v>
      </c>
      <c r="G131" s="264"/>
      <c r="H131" s="245">
        <v>0.04</v>
      </c>
      <c r="I131" s="245"/>
      <c r="J131" s="245"/>
      <c r="K131" s="245"/>
      <c r="L131" s="245"/>
      <c r="M131" s="245"/>
      <c r="N131" s="245"/>
      <c r="O131" s="245"/>
      <c r="P131" s="245"/>
      <c r="Q131" s="245"/>
      <c r="R131" s="245"/>
      <c r="S131" s="245"/>
      <c r="T131" s="245"/>
      <c r="U131" s="263" t="s">
        <v>11</v>
      </c>
      <c r="V131" s="140" t="s">
        <v>945</v>
      </c>
      <c r="W131" s="240"/>
    </row>
    <row r="132" spans="1:23" s="177" customFormat="1" ht="25.5" x14ac:dyDescent="0.25">
      <c r="A132" s="259">
        <v>70</v>
      </c>
      <c r="B132" s="236" t="s">
        <v>572</v>
      </c>
      <c r="C132" s="146" t="s">
        <v>25</v>
      </c>
      <c r="D132" s="238">
        <f t="shared" si="7"/>
        <v>4.5199999999999997E-2</v>
      </c>
      <c r="E132" s="241"/>
      <c r="F132" s="238">
        <f t="shared" si="8"/>
        <v>4.5199999999999997E-2</v>
      </c>
      <c r="G132" s="264"/>
      <c r="H132" s="245">
        <v>4.5199999999999997E-2</v>
      </c>
      <c r="I132" s="245"/>
      <c r="J132" s="245"/>
      <c r="K132" s="245"/>
      <c r="L132" s="245"/>
      <c r="M132" s="245"/>
      <c r="N132" s="245"/>
      <c r="O132" s="245"/>
      <c r="P132" s="245"/>
      <c r="Q132" s="245"/>
      <c r="R132" s="245"/>
      <c r="S132" s="245"/>
      <c r="T132" s="245"/>
      <c r="U132" s="263" t="s">
        <v>11</v>
      </c>
      <c r="V132" s="140" t="s">
        <v>944</v>
      </c>
      <c r="W132" s="240"/>
    </row>
    <row r="133" spans="1:23" s="177" customFormat="1" ht="54" customHeight="1" x14ac:dyDescent="0.25">
      <c r="A133" s="235">
        <v>69</v>
      </c>
      <c r="B133" s="236" t="s">
        <v>572</v>
      </c>
      <c r="C133" s="146" t="s">
        <v>25</v>
      </c>
      <c r="D133" s="238">
        <f t="shared" si="7"/>
        <v>0.16</v>
      </c>
      <c r="E133" s="241"/>
      <c r="F133" s="238">
        <f t="shared" si="8"/>
        <v>0.16</v>
      </c>
      <c r="G133" s="264"/>
      <c r="H133" s="245">
        <v>0.16</v>
      </c>
      <c r="I133" s="245"/>
      <c r="J133" s="245"/>
      <c r="K133" s="245"/>
      <c r="L133" s="245"/>
      <c r="M133" s="245"/>
      <c r="N133" s="245"/>
      <c r="O133" s="245"/>
      <c r="P133" s="245"/>
      <c r="Q133" s="245"/>
      <c r="R133" s="245"/>
      <c r="S133" s="245"/>
      <c r="T133" s="245"/>
      <c r="U133" s="263" t="s">
        <v>11</v>
      </c>
      <c r="V133" s="140" t="s">
        <v>943</v>
      </c>
      <c r="W133" s="240"/>
    </row>
    <row r="134" spans="1:23" s="177" customFormat="1" ht="25.5" x14ac:dyDescent="0.25">
      <c r="A134" s="235">
        <v>73</v>
      </c>
      <c r="B134" s="237" t="s">
        <v>572</v>
      </c>
      <c r="C134" s="246" t="s">
        <v>25</v>
      </c>
      <c r="D134" s="239">
        <f t="shared" si="7"/>
        <v>0.02</v>
      </c>
      <c r="E134" s="267"/>
      <c r="F134" s="239">
        <f t="shared" si="8"/>
        <v>0.02</v>
      </c>
      <c r="G134" s="268"/>
      <c r="H134" s="269">
        <v>0.02</v>
      </c>
      <c r="I134" s="269"/>
      <c r="J134" s="269"/>
      <c r="K134" s="269"/>
      <c r="L134" s="269"/>
      <c r="M134" s="269"/>
      <c r="N134" s="269"/>
      <c r="O134" s="269"/>
      <c r="P134" s="269"/>
      <c r="Q134" s="269"/>
      <c r="R134" s="269"/>
      <c r="S134" s="269"/>
      <c r="T134" s="269"/>
      <c r="U134" s="270" t="s">
        <v>11</v>
      </c>
      <c r="V134" s="246" t="s">
        <v>970</v>
      </c>
      <c r="W134" s="240"/>
    </row>
    <row r="135" spans="1:23" s="177" customFormat="1" ht="25.5" x14ac:dyDescent="0.25">
      <c r="A135" s="259">
        <v>72</v>
      </c>
      <c r="B135" s="236" t="s">
        <v>572</v>
      </c>
      <c r="C135" s="146" t="s">
        <v>25</v>
      </c>
      <c r="D135" s="238">
        <f t="shared" si="7"/>
        <v>0.04</v>
      </c>
      <c r="E135" s="241"/>
      <c r="F135" s="238">
        <f t="shared" si="8"/>
        <v>0.04</v>
      </c>
      <c r="G135" s="264"/>
      <c r="H135" s="245">
        <v>0.04</v>
      </c>
      <c r="I135" s="245"/>
      <c r="J135" s="245"/>
      <c r="K135" s="245"/>
      <c r="L135" s="245"/>
      <c r="M135" s="245"/>
      <c r="N135" s="245"/>
      <c r="O135" s="245"/>
      <c r="P135" s="245"/>
      <c r="Q135" s="245"/>
      <c r="R135" s="245"/>
      <c r="S135" s="245"/>
      <c r="T135" s="245"/>
      <c r="U135" s="263" t="s">
        <v>11</v>
      </c>
      <c r="V135" s="140" t="s">
        <v>946</v>
      </c>
      <c r="W135" s="240"/>
    </row>
    <row r="136" spans="1:23" s="177" customFormat="1" ht="45" x14ac:dyDescent="0.25">
      <c r="A136" s="258">
        <v>65</v>
      </c>
      <c r="B136" s="154" t="s">
        <v>517</v>
      </c>
      <c r="C136" s="186" t="s">
        <v>25</v>
      </c>
      <c r="D136" s="164">
        <f>F136</f>
        <v>0.26</v>
      </c>
      <c r="E136" s="150"/>
      <c r="F136" s="150">
        <f t="shared" si="8"/>
        <v>0.26</v>
      </c>
      <c r="G136" s="166">
        <v>0.1</v>
      </c>
      <c r="H136" s="166">
        <v>0.1</v>
      </c>
      <c r="I136" s="166">
        <v>0.06</v>
      </c>
      <c r="J136" s="166"/>
      <c r="K136" s="166"/>
      <c r="L136" s="166"/>
      <c r="M136" s="166"/>
      <c r="N136" s="166"/>
      <c r="O136" s="166"/>
      <c r="P136" s="166"/>
      <c r="Q136" s="166"/>
      <c r="R136" s="166"/>
      <c r="S136" s="166"/>
      <c r="T136" s="166"/>
      <c r="U136" s="132" t="s">
        <v>11</v>
      </c>
      <c r="V136" s="132" t="s">
        <v>518</v>
      </c>
      <c r="W136" s="140"/>
    </row>
    <row r="137" spans="1:23" s="177" customFormat="1" ht="45" x14ac:dyDescent="0.25">
      <c r="A137" s="258">
        <v>57</v>
      </c>
      <c r="B137" s="154" t="s">
        <v>486</v>
      </c>
      <c r="C137" s="186" t="s">
        <v>25</v>
      </c>
      <c r="D137" s="164">
        <f>F137</f>
        <v>0.12</v>
      </c>
      <c r="E137" s="150"/>
      <c r="F137" s="150">
        <f t="shared" si="8"/>
        <v>0.12</v>
      </c>
      <c r="G137" s="165"/>
      <c r="H137" s="165">
        <v>0.12</v>
      </c>
      <c r="I137" s="165">
        <v>0</v>
      </c>
      <c r="J137" s="165"/>
      <c r="K137" s="165"/>
      <c r="L137" s="165"/>
      <c r="M137" s="165"/>
      <c r="N137" s="165"/>
      <c r="O137" s="165"/>
      <c r="P137" s="165"/>
      <c r="Q137" s="165"/>
      <c r="R137" s="165"/>
      <c r="S137" s="165"/>
      <c r="T137" s="165"/>
      <c r="U137" s="132" t="s">
        <v>11</v>
      </c>
      <c r="V137" s="132" t="s">
        <v>550</v>
      </c>
      <c r="W137" s="132"/>
    </row>
    <row r="138" spans="1:23" s="177" customFormat="1" ht="30" x14ac:dyDescent="0.25">
      <c r="A138" s="258">
        <v>100</v>
      </c>
      <c r="B138" s="147" t="s">
        <v>721</v>
      </c>
      <c r="C138" s="186" t="s">
        <v>25</v>
      </c>
      <c r="D138" s="148">
        <f>E138+F138</f>
        <v>0.06</v>
      </c>
      <c r="E138" s="167"/>
      <c r="F138" s="158">
        <f t="shared" si="8"/>
        <v>0.06</v>
      </c>
      <c r="G138" s="168"/>
      <c r="H138" s="168">
        <v>0.06</v>
      </c>
      <c r="I138" s="168"/>
      <c r="J138" s="168"/>
      <c r="K138" s="168"/>
      <c r="L138" s="168"/>
      <c r="M138" s="168"/>
      <c r="N138" s="168"/>
      <c r="O138" s="168"/>
      <c r="P138" s="168"/>
      <c r="Q138" s="168"/>
      <c r="R138" s="168"/>
      <c r="S138" s="168"/>
      <c r="T138" s="168"/>
      <c r="U138" s="168" t="s">
        <v>11</v>
      </c>
      <c r="V138" s="169" t="s">
        <v>722</v>
      </c>
      <c r="W138" s="132"/>
    </row>
    <row r="139" spans="1:23" s="177" customFormat="1" ht="30" x14ac:dyDescent="0.25">
      <c r="A139" s="258">
        <v>99</v>
      </c>
      <c r="B139" s="147" t="s">
        <v>719</v>
      </c>
      <c r="C139" s="186" t="s">
        <v>25</v>
      </c>
      <c r="D139" s="148">
        <f>E139+F139</f>
        <v>0.08</v>
      </c>
      <c r="E139" s="167"/>
      <c r="F139" s="158">
        <f t="shared" si="8"/>
        <v>0.08</v>
      </c>
      <c r="G139" s="168"/>
      <c r="H139" s="168">
        <v>0.08</v>
      </c>
      <c r="I139" s="168"/>
      <c r="J139" s="168"/>
      <c r="K139" s="168"/>
      <c r="L139" s="168"/>
      <c r="M139" s="168"/>
      <c r="N139" s="168"/>
      <c r="O139" s="168"/>
      <c r="P139" s="168"/>
      <c r="Q139" s="168"/>
      <c r="R139" s="168"/>
      <c r="S139" s="168"/>
      <c r="T139" s="168"/>
      <c r="U139" s="168" t="s">
        <v>11</v>
      </c>
      <c r="V139" s="169" t="s">
        <v>720</v>
      </c>
      <c r="W139" s="132"/>
    </row>
    <row r="140" spans="1:23" s="177" customFormat="1" ht="51" x14ac:dyDescent="0.25">
      <c r="A140" s="235">
        <v>65</v>
      </c>
      <c r="B140" s="236" t="s">
        <v>908</v>
      </c>
      <c r="C140" s="262" t="s">
        <v>25</v>
      </c>
      <c r="D140" s="238">
        <f>E140+F140</f>
        <v>0.81900000000000006</v>
      </c>
      <c r="E140" s="240"/>
      <c r="F140" s="238">
        <f>SUM(G140:R140)</f>
        <v>0.81900000000000006</v>
      </c>
      <c r="G140" s="264">
        <v>0.22470000000000001</v>
      </c>
      <c r="H140" s="245">
        <v>0.3755</v>
      </c>
      <c r="I140" s="245">
        <v>0.21879999999999999</v>
      </c>
      <c r="J140" s="240"/>
      <c r="K140" s="240"/>
      <c r="L140" s="240"/>
      <c r="M140" s="240"/>
      <c r="N140" s="240"/>
      <c r="O140" s="240"/>
      <c r="P140" s="240"/>
      <c r="Q140" s="240"/>
      <c r="R140" s="240"/>
      <c r="S140" s="240"/>
      <c r="T140" s="240"/>
      <c r="U140" s="263" t="s">
        <v>11</v>
      </c>
      <c r="V140" s="140" t="s">
        <v>981</v>
      </c>
      <c r="W140" s="240"/>
    </row>
    <row r="141" spans="1:23" s="177" customFormat="1" ht="45" x14ac:dyDescent="0.25">
      <c r="A141" s="258">
        <v>62</v>
      </c>
      <c r="B141" s="154" t="s">
        <v>517</v>
      </c>
      <c r="C141" s="186" t="s">
        <v>25</v>
      </c>
      <c r="D141" s="164">
        <f>F141</f>
        <v>0.25</v>
      </c>
      <c r="E141" s="150"/>
      <c r="F141" s="150">
        <f>SUM(G141:T141)</f>
        <v>0.25</v>
      </c>
      <c r="G141" s="157">
        <v>0.1</v>
      </c>
      <c r="H141" s="157">
        <v>0.1</v>
      </c>
      <c r="I141" s="157">
        <v>0.05</v>
      </c>
      <c r="J141" s="157"/>
      <c r="K141" s="157"/>
      <c r="L141" s="157"/>
      <c r="M141" s="157"/>
      <c r="N141" s="157"/>
      <c r="O141" s="157"/>
      <c r="P141" s="157"/>
      <c r="Q141" s="157"/>
      <c r="R141" s="157"/>
      <c r="S141" s="157"/>
      <c r="T141" s="157"/>
      <c r="U141" s="162" t="s">
        <v>5</v>
      </c>
      <c r="V141" s="132" t="s">
        <v>900</v>
      </c>
      <c r="W141" s="132"/>
    </row>
    <row r="142" spans="1:23" s="177" customFormat="1" ht="25.5" x14ac:dyDescent="0.25">
      <c r="A142" s="259">
        <v>74</v>
      </c>
      <c r="B142" s="236" t="s">
        <v>572</v>
      </c>
      <c r="C142" s="262" t="s">
        <v>25</v>
      </c>
      <c r="D142" s="238">
        <f>E142+F142</f>
        <v>7.3999999999999996E-2</v>
      </c>
      <c r="E142" s="240"/>
      <c r="F142" s="238">
        <f>SUM(G142:R142)</f>
        <v>7.3999999999999996E-2</v>
      </c>
      <c r="G142" s="240"/>
      <c r="H142" s="245">
        <v>7.3999999999999996E-2</v>
      </c>
      <c r="I142" s="240"/>
      <c r="J142" s="240"/>
      <c r="K142" s="240"/>
      <c r="L142" s="240"/>
      <c r="M142" s="240"/>
      <c r="N142" s="240"/>
      <c r="O142" s="240"/>
      <c r="P142" s="240"/>
      <c r="Q142" s="240"/>
      <c r="R142" s="240"/>
      <c r="S142" s="240"/>
      <c r="T142" s="240"/>
      <c r="U142" s="146" t="s">
        <v>5</v>
      </c>
      <c r="V142" s="140" t="s">
        <v>982</v>
      </c>
      <c r="W142" s="240"/>
    </row>
    <row r="143" spans="1:23" s="177" customFormat="1" ht="45" x14ac:dyDescent="0.25">
      <c r="A143" s="258">
        <v>63</v>
      </c>
      <c r="B143" s="154" t="s">
        <v>517</v>
      </c>
      <c r="C143" s="186" t="s">
        <v>25</v>
      </c>
      <c r="D143" s="164">
        <f>F143</f>
        <v>0.54</v>
      </c>
      <c r="E143" s="150"/>
      <c r="F143" s="150">
        <f>SUM(G143:T143)</f>
        <v>0.54</v>
      </c>
      <c r="G143" s="157">
        <v>0.2</v>
      </c>
      <c r="H143" s="157">
        <v>0.25</v>
      </c>
      <c r="I143" s="157">
        <v>0.09</v>
      </c>
      <c r="J143" s="157"/>
      <c r="K143" s="157"/>
      <c r="L143" s="157"/>
      <c r="M143" s="157"/>
      <c r="N143" s="157"/>
      <c r="O143" s="157"/>
      <c r="P143" s="157"/>
      <c r="Q143" s="157"/>
      <c r="R143" s="157"/>
      <c r="S143" s="157"/>
      <c r="T143" s="157"/>
      <c r="U143" s="132" t="s">
        <v>12</v>
      </c>
      <c r="V143" s="132" t="s">
        <v>518</v>
      </c>
      <c r="W143" s="140"/>
    </row>
    <row r="144" spans="1:23" s="177" customFormat="1" ht="30" x14ac:dyDescent="0.25">
      <c r="A144" s="258">
        <v>60</v>
      </c>
      <c r="B144" s="154" t="s">
        <v>486</v>
      </c>
      <c r="C144" s="186" t="s">
        <v>25</v>
      </c>
      <c r="D144" s="164">
        <f>F144</f>
        <v>0.16999999999999998</v>
      </c>
      <c r="E144" s="150"/>
      <c r="F144" s="150">
        <f>SUM(G144:T144)</f>
        <v>0.16999999999999998</v>
      </c>
      <c r="G144" s="157">
        <v>0.08</v>
      </c>
      <c r="H144" s="157">
        <v>0.09</v>
      </c>
      <c r="I144" s="166"/>
      <c r="J144" s="166"/>
      <c r="K144" s="166"/>
      <c r="L144" s="166"/>
      <c r="M144" s="166"/>
      <c r="N144" s="166"/>
      <c r="O144" s="166"/>
      <c r="P144" s="166"/>
      <c r="Q144" s="166"/>
      <c r="R144" s="166"/>
      <c r="S144" s="166"/>
      <c r="T144" s="166"/>
      <c r="U144" s="132" t="s">
        <v>12</v>
      </c>
      <c r="V144" s="132" t="s">
        <v>542</v>
      </c>
      <c r="W144" s="132"/>
    </row>
    <row r="145" spans="1:23" s="177" customFormat="1" ht="25.5" x14ac:dyDescent="0.25">
      <c r="A145" s="259">
        <v>78</v>
      </c>
      <c r="B145" s="236" t="s">
        <v>572</v>
      </c>
      <c r="C145" s="262" t="s">
        <v>25</v>
      </c>
      <c r="D145" s="238">
        <f t="shared" ref="D145:D156" si="9">E145+F145</f>
        <v>0.1343</v>
      </c>
      <c r="E145" s="240"/>
      <c r="F145" s="238">
        <f>SUM(G145:R145)</f>
        <v>0.1343</v>
      </c>
      <c r="G145" s="240"/>
      <c r="H145" s="245">
        <v>0.1343</v>
      </c>
      <c r="I145" s="240"/>
      <c r="J145" s="240"/>
      <c r="K145" s="240"/>
      <c r="L145" s="240"/>
      <c r="M145" s="240"/>
      <c r="N145" s="240"/>
      <c r="O145" s="240"/>
      <c r="P145" s="240"/>
      <c r="Q145" s="240"/>
      <c r="R145" s="240"/>
      <c r="S145" s="240"/>
      <c r="T145" s="240"/>
      <c r="U145" s="146" t="s">
        <v>12</v>
      </c>
      <c r="V145" s="146" t="s">
        <v>901</v>
      </c>
      <c r="W145" s="240"/>
    </row>
    <row r="146" spans="1:23" s="177" customFormat="1" ht="25.5" x14ac:dyDescent="0.25">
      <c r="A146" s="259">
        <v>82</v>
      </c>
      <c r="B146" s="236" t="s">
        <v>572</v>
      </c>
      <c r="C146" s="146" t="s">
        <v>25</v>
      </c>
      <c r="D146" s="238">
        <f t="shared" si="9"/>
        <v>0.04</v>
      </c>
      <c r="E146" s="241"/>
      <c r="F146" s="238">
        <f>SUM(G146:T146)</f>
        <v>0.04</v>
      </c>
      <c r="G146" s="245"/>
      <c r="H146" s="245">
        <v>0.04</v>
      </c>
      <c r="I146" s="245"/>
      <c r="J146" s="245"/>
      <c r="K146" s="245"/>
      <c r="L146" s="245"/>
      <c r="M146" s="245"/>
      <c r="N146" s="245"/>
      <c r="O146" s="245"/>
      <c r="P146" s="245"/>
      <c r="Q146" s="245"/>
      <c r="R146" s="245"/>
      <c r="S146" s="245"/>
      <c r="T146" s="245"/>
      <c r="U146" s="146" t="s">
        <v>12</v>
      </c>
      <c r="V146" s="146" t="s">
        <v>933</v>
      </c>
      <c r="W146" s="240"/>
    </row>
    <row r="147" spans="1:23" s="177" customFormat="1" ht="25.5" x14ac:dyDescent="0.25">
      <c r="A147" s="259">
        <v>80</v>
      </c>
      <c r="B147" s="236" t="s">
        <v>578</v>
      </c>
      <c r="C147" s="262" t="s">
        <v>25</v>
      </c>
      <c r="D147" s="238">
        <f t="shared" si="9"/>
        <v>0.14019999999999999</v>
      </c>
      <c r="E147" s="240"/>
      <c r="F147" s="238">
        <f>SUM(G147:R147)</f>
        <v>0.14019999999999999</v>
      </c>
      <c r="G147" s="245">
        <v>0.14019999999999999</v>
      </c>
      <c r="H147" s="240"/>
      <c r="I147" s="240"/>
      <c r="J147" s="240"/>
      <c r="K147" s="240"/>
      <c r="L147" s="240"/>
      <c r="M147" s="240"/>
      <c r="N147" s="240"/>
      <c r="O147" s="240"/>
      <c r="P147" s="240"/>
      <c r="Q147" s="240"/>
      <c r="R147" s="240"/>
      <c r="S147" s="240"/>
      <c r="T147" s="240"/>
      <c r="U147" s="146" t="s">
        <v>12</v>
      </c>
      <c r="V147" s="140" t="s">
        <v>983</v>
      </c>
      <c r="W147" s="240"/>
    </row>
    <row r="148" spans="1:23" s="177" customFormat="1" ht="25.5" x14ac:dyDescent="0.25">
      <c r="A148" s="235">
        <v>85</v>
      </c>
      <c r="B148" s="236" t="s">
        <v>578</v>
      </c>
      <c r="C148" s="146" t="s">
        <v>25</v>
      </c>
      <c r="D148" s="238">
        <f t="shared" si="9"/>
        <v>0.04</v>
      </c>
      <c r="E148" s="241"/>
      <c r="F148" s="238">
        <f>G148</f>
        <v>0.04</v>
      </c>
      <c r="G148" s="245">
        <v>0.04</v>
      </c>
      <c r="H148" s="245"/>
      <c r="I148" s="245"/>
      <c r="J148" s="245"/>
      <c r="K148" s="245"/>
      <c r="L148" s="245"/>
      <c r="M148" s="245"/>
      <c r="N148" s="245"/>
      <c r="O148" s="245"/>
      <c r="P148" s="245"/>
      <c r="Q148" s="245"/>
      <c r="R148" s="245"/>
      <c r="S148" s="245"/>
      <c r="T148" s="245"/>
      <c r="U148" s="146" t="s">
        <v>12</v>
      </c>
      <c r="V148" s="140" t="s">
        <v>984</v>
      </c>
      <c r="W148" s="240"/>
    </row>
    <row r="149" spans="1:23" s="177" customFormat="1" ht="30" x14ac:dyDescent="0.25">
      <c r="A149" s="258">
        <v>91</v>
      </c>
      <c r="B149" s="147" t="s">
        <v>700</v>
      </c>
      <c r="C149" s="186" t="s">
        <v>25</v>
      </c>
      <c r="D149" s="148">
        <f t="shared" si="9"/>
        <v>0.11</v>
      </c>
      <c r="E149" s="149"/>
      <c r="F149" s="158">
        <f>SUM(G149:T149)</f>
        <v>0.11</v>
      </c>
      <c r="G149" s="152"/>
      <c r="H149" s="152">
        <v>0.11</v>
      </c>
      <c r="I149" s="152"/>
      <c r="J149" s="152"/>
      <c r="K149" s="152"/>
      <c r="L149" s="152"/>
      <c r="M149" s="152"/>
      <c r="N149" s="152"/>
      <c r="O149" s="152"/>
      <c r="P149" s="152"/>
      <c r="Q149" s="152"/>
      <c r="R149" s="152"/>
      <c r="S149" s="152"/>
      <c r="T149" s="152"/>
      <c r="U149" s="152" t="s">
        <v>8</v>
      </c>
      <c r="V149" s="132" t="s">
        <v>702</v>
      </c>
      <c r="W149" s="132"/>
    </row>
    <row r="150" spans="1:23" s="177" customFormat="1" ht="38.25" x14ac:dyDescent="0.25">
      <c r="A150" s="235">
        <v>87</v>
      </c>
      <c r="B150" s="236" t="s">
        <v>571</v>
      </c>
      <c r="C150" s="262" t="s">
        <v>25</v>
      </c>
      <c r="D150" s="238">
        <f t="shared" si="9"/>
        <v>0.32</v>
      </c>
      <c r="E150" s="240"/>
      <c r="F150" s="238">
        <f>SUM(G150:R150)</f>
        <v>0.32</v>
      </c>
      <c r="G150" s="264">
        <v>0.1</v>
      </c>
      <c r="H150" s="245">
        <v>0.15</v>
      </c>
      <c r="I150" s="245">
        <v>7.0000000000000007E-2</v>
      </c>
      <c r="J150" s="240"/>
      <c r="K150" s="240"/>
      <c r="L150" s="240"/>
      <c r="M150" s="240"/>
      <c r="N150" s="240"/>
      <c r="O150" s="240"/>
      <c r="P150" s="240"/>
      <c r="Q150" s="240"/>
      <c r="R150" s="240"/>
      <c r="S150" s="240"/>
      <c r="T150" s="240"/>
      <c r="U150" s="263" t="s">
        <v>8</v>
      </c>
      <c r="V150" s="263" t="s">
        <v>900</v>
      </c>
      <c r="W150" s="240"/>
    </row>
    <row r="151" spans="1:23" s="177" customFormat="1" ht="25.5" x14ac:dyDescent="0.25">
      <c r="A151" s="259">
        <v>88</v>
      </c>
      <c r="B151" s="236" t="s">
        <v>572</v>
      </c>
      <c r="C151" s="146" t="s">
        <v>25</v>
      </c>
      <c r="D151" s="238">
        <f t="shared" si="9"/>
        <v>0.04</v>
      </c>
      <c r="E151" s="241"/>
      <c r="F151" s="238">
        <f>SUM(G151:T151)</f>
        <v>0.04</v>
      </c>
      <c r="G151" s="264"/>
      <c r="H151" s="245">
        <v>0.04</v>
      </c>
      <c r="I151" s="245"/>
      <c r="J151" s="245"/>
      <c r="K151" s="245"/>
      <c r="L151" s="245"/>
      <c r="M151" s="245"/>
      <c r="N151" s="245"/>
      <c r="O151" s="245"/>
      <c r="P151" s="245"/>
      <c r="Q151" s="245"/>
      <c r="R151" s="245"/>
      <c r="S151" s="245"/>
      <c r="T151" s="245"/>
      <c r="U151" s="263" t="s">
        <v>8</v>
      </c>
      <c r="V151" s="146" t="s">
        <v>932</v>
      </c>
      <c r="W151" s="240"/>
    </row>
    <row r="152" spans="1:23" s="177" customFormat="1" ht="25.5" x14ac:dyDescent="0.25">
      <c r="A152" s="259">
        <v>90</v>
      </c>
      <c r="B152" s="236" t="s">
        <v>926</v>
      </c>
      <c r="C152" s="146" t="s">
        <v>15</v>
      </c>
      <c r="D152" s="271">
        <f t="shared" si="9"/>
        <v>0.159</v>
      </c>
      <c r="E152" s="272"/>
      <c r="F152" s="271">
        <f>SUM(G152:T152)</f>
        <v>0.159</v>
      </c>
      <c r="G152" s="273"/>
      <c r="H152" s="274"/>
      <c r="I152" s="145"/>
      <c r="J152" s="145"/>
      <c r="K152" s="145"/>
      <c r="L152" s="273">
        <v>0.159</v>
      </c>
      <c r="M152" s="145" t="s">
        <v>918</v>
      </c>
      <c r="N152" s="145"/>
      <c r="O152" s="145"/>
      <c r="P152" s="145"/>
      <c r="Q152" s="145"/>
      <c r="R152" s="145"/>
      <c r="S152" s="145"/>
      <c r="T152" s="145"/>
      <c r="U152" s="275" t="s">
        <v>11</v>
      </c>
      <c r="V152" s="275" t="s">
        <v>927</v>
      </c>
      <c r="W152" s="240"/>
    </row>
    <row r="153" spans="1:23" s="177" customFormat="1" ht="38.25" x14ac:dyDescent="0.25">
      <c r="A153" s="235">
        <v>91</v>
      </c>
      <c r="B153" s="236" t="s">
        <v>928</v>
      </c>
      <c r="C153" s="146" t="s">
        <v>15</v>
      </c>
      <c r="D153" s="238">
        <f t="shared" si="9"/>
        <v>0.71799999999999997</v>
      </c>
      <c r="E153" s="241"/>
      <c r="F153" s="238">
        <f>H153</f>
        <v>0.71799999999999997</v>
      </c>
      <c r="G153" s="243" t="s">
        <v>918</v>
      </c>
      <c r="H153" s="245">
        <v>0.71799999999999997</v>
      </c>
      <c r="I153" s="245"/>
      <c r="J153" s="245"/>
      <c r="K153" s="245"/>
      <c r="L153" s="245" t="s">
        <v>918</v>
      </c>
      <c r="M153" s="245" t="s">
        <v>918</v>
      </c>
      <c r="N153" s="245"/>
      <c r="O153" s="245"/>
      <c r="P153" s="245"/>
      <c r="Q153" s="245"/>
      <c r="R153" s="245"/>
      <c r="S153" s="245"/>
      <c r="T153" s="245"/>
      <c r="U153" s="275" t="s">
        <v>11</v>
      </c>
      <c r="V153" s="275" t="s">
        <v>929</v>
      </c>
      <c r="W153" s="240"/>
    </row>
    <row r="154" spans="1:23" s="177" customFormat="1" ht="38.25" x14ac:dyDescent="0.25">
      <c r="A154" s="259">
        <v>92</v>
      </c>
      <c r="B154" s="236" t="s">
        <v>928</v>
      </c>
      <c r="C154" s="146" t="s">
        <v>15</v>
      </c>
      <c r="D154" s="238">
        <f t="shared" si="9"/>
        <v>0.14499999999999999</v>
      </c>
      <c r="E154" s="241"/>
      <c r="F154" s="238">
        <f>SUM(G154:T154)</f>
        <v>0.14499999999999999</v>
      </c>
      <c r="G154" s="243" t="s">
        <v>918</v>
      </c>
      <c r="H154" s="245">
        <v>0.14499999999999999</v>
      </c>
      <c r="I154" s="245"/>
      <c r="J154" s="245"/>
      <c r="K154" s="245"/>
      <c r="L154" s="245" t="s">
        <v>918</v>
      </c>
      <c r="M154" s="245" t="s">
        <v>918</v>
      </c>
      <c r="N154" s="245"/>
      <c r="O154" s="245"/>
      <c r="P154" s="245"/>
      <c r="Q154" s="245"/>
      <c r="R154" s="245"/>
      <c r="S154" s="245"/>
      <c r="T154" s="146" t="s">
        <v>918</v>
      </c>
      <c r="U154" s="146" t="s">
        <v>8</v>
      </c>
      <c r="V154" s="140" t="s">
        <v>985</v>
      </c>
      <c r="W154" s="240"/>
    </row>
    <row r="155" spans="1:23" s="177" customFormat="1" ht="30" x14ac:dyDescent="0.25">
      <c r="A155" s="258">
        <v>106</v>
      </c>
      <c r="B155" s="147" t="s">
        <v>823</v>
      </c>
      <c r="C155" s="186" t="s">
        <v>15</v>
      </c>
      <c r="D155" s="148">
        <f t="shared" si="9"/>
        <v>0.14499999999999999</v>
      </c>
      <c r="E155" s="149"/>
      <c r="F155" s="150">
        <f>SUM(G155:T155)</f>
        <v>0.14499999999999999</v>
      </c>
      <c r="G155" s="151"/>
      <c r="H155" s="151">
        <v>0.14499999999999999</v>
      </c>
      <c r="I155" s="151"/>
      <c r="J155" s="151"/>
      <c r="K155" s="151"/>
      <c r="L155" s="151"/>
      <c r="M155" s="151"/>
      <c r="N155" s="151"/>
      <c r="O155" s="151"/>
      <c r="P155" s="151"/>
      <c r="Q155" s="151"/>
      <c r="R155" s="151"/>
      <c r="S155" s="151"/>
      <c r="T155" s="151"/>
      <c r="U155" s="152" t="s">
        <v>822</v>
      </c>
      <c r="V155" s="152" t="s">
        <v>825</v>
      </c>
      <c r="W155" s="132"/>
    </row>
    <row r="156" spans="1:23" s="177" customFormat="1" ht="30" x14ac:dyDescent="0.25">
      <c r="A156" s="258">
        <v>73</v>
      </c>
      <c r="B156" s="147" t="s">
        <v>269</v>
      </c>
      <c r="C156" s="186" t="s">
        <v>14</v>
      </c>
      <c r="D156" s="148">
        <f t="shared" si="9"/>
        <v>0.04</v>
      </c>
      <c r="E156" s="149"/>
      <c r="F156" s="150">
        <f>SUM(G156:T156)</f>
        <v>0.04</v>
      </c>
      <c r="G156" s="151"/>
      <c r="H156" s="151"/>
      <c r="I156" s="151"/>
      <c r="J156" s="151"/>
      <c r="K156" s="151"/>
      <c r="L156" s="151"/>
      <c r="M156" s="151"/>
      <c r="N156" s="151"/>
      <c r="O156" s="151">
        <v>0.04</v>
      </c>
      <c r="P156" s="151"/>
      <c r="Q156" s="151"/>
      <c r="R156" s="151"/>
      <c r="S156" s="151"/>
      <c r="T156" s="151"/>
      <c r="U156" s="152" t="s">
        <v>7</v>
      </c>
      <c r="V156" s="152" t="s">
        <v>270</v>
      </c>
      <c r="W156" s="132"/>
    </row>
    <row r="157" spans="1:23" s="177" customFormat="1" ht="30" x14ac:dyDescent="0.25">
      <c r="A157" s="258">
        <v>74</v>
      </c>
      <c r="B157" s="170" t="s">
        <v>246</v>
      </c>
      <c r="C157" s="186" t="s">
        <v>14</v>
      </c>
      <c r="D157" s="148">
        <v>0.05</v>
      </c>
      <c r="E157" s="148"/>
      <c r="F157" s="150">
        <f>SUM(G157:T157)</f>
        <v>0.05</v>
      </c>
      <c r="G157" s="165"/>
      <c r="H157" s="165"/>
      <c r="I157" s="165"/>
      <c r="J157" s="165"/>
      <c r="K157" s="165"/>
      <c r="L157" s="165"/>
      <c r="M157" s="165">
        <v>0.05</v>
      </c>
      <c r="N157" s="165"/>
      <c r="O157" s="165"/>
      <c r="P157" s="165"/>
      <c r="Q157" s="165"/>
      <c r="R157" s="165"/>
      <c r="S157" s="165"/>
      <c r="T157" s="165"/>
      <c r="U157" s="152" t="s">
        <v>10</v>
      </c>
      <c r="V157" s="169" t="s">
        <v>247</v>
      </c>
      <c r="W157" s="132"/>
    </row>
    <row r="158" spans="1:23" s="177" customFormat="1" ht="38.25" x14ac:dyDescent="0.25">
      <c r="A158" s="235">
        <v>93</v>
      </c>
      <c r="B158" s="236" t="s">
        <v>930</v>
      </c>
      <c r="C158" s="262" t="s">
        <v>14</v>
      </c>
      <c r="D158" s="238">
        <v>0.02</v>
      </c>
      <c r="E158" s="241">
        <f>I158</f>
        <v>0.02</v>
      </c>
      <c r="F158" s="238" t="str">
        <f>H158</f>
        <v xml:space="preserve"> </v>
      </c>
      <c r="G158" s="243" t="s">
        <v>918</v>
      </c>
      <c r="H158" s="245" t="s">
        <v>918</v>
      </c>
      <c r="I158" s="245">
        <v>0.02</v>
      </c>
      <c r="J158" s="245"/>
      <c r="K158" s="245"/>
      <c r="L158" s="245" t="s">
        <v>918</v>
      </c>
      <c r="M158" s="245" t="s">
        <v>918</v>
      </c>
      <c r="N158" s="245"/>
      <c r="O158" s="245"/>
      <c r="P158" s="245"/>
      <c r="Q158" s="245"/>
      <c r="R158" s="245"/>
      <c r="S158" s="245"/>
      <c r="T158" s="245"/>
      <c r="U158" s="275" t="s">
        <v>11</v>
      </c>
      <c r="V158" s="275" t="s">
        <v>931</v>
      </c>
      <c r="W158" s="240"/>
    </row>
    <row r="159" spans="1:23" s="177" customFormat="1" x14ac:dyDescent="0.25">
      <c r="A159" s="259">
        <v>94</v>
      </c>
      <c r="B159" s="276" t="s">
        <v>905</v>
      </c>
      <c r="C159" s="262" t="s">
        <v>14</v>
      </c>
      <c r="D159" s="277">
        <v>0.03</v>
      </c>
      <c r="E159" s="240"/>
      <c r="F159" s="277">
        <v>0.03</v>
      </c>
      <c r="G159" s="240"/>
      <c r="H159" s="278">
        <v>1.7899999999999999E-2</v>
      </c>
      <c r="I159" s="278">
        <v>1.21E-2</v>
      </c>
      <c r="J159" s="240"/>
      <c r="K159" s="240"/>
      <c r="L159" s="240"/>
      <c r="M159" s="240"/>
      <c r="N159" s="240"/>
      <c r="O159" s="240"/>
      <c r="P159" s="240"/>
      <c r="Q159" s="240"/>
      <c r="R159" s="240"/>
      <c r="S159" s="240"/>
      <c r="T159" s="240"/>
      <c r="U159" s="279" t="s">
        <v>5</v>
      </c>
      <c r="V159" s="279" t="s">
        <v>906</v>
      </c>
      <c r="W159" s="240"/>
    </row>
    <row r="160" spans="1:23" s="177" customFormat="1" ht="30" x14ac:dyDescent="0.25">
      <c r="A160" s="258">
        <v>72</v>
      </c>
      <c r="B160" s="163" t="s">
        <v>511</v>
      </c>
      <c r="C160" s="186" t="s">
        <v>14</v>
      </c>
      <c r="D160" s="148">
        <f>F160</f>
        <v>0.31</v>
      </c>
      <c r="E160" s="149"/>
      <c r="F160" s="150">
        <f>SUM(G160:T160)</f>
        <v>0.31</v>
      </c>
      <c r="G160" s="165"/>
      <c r="H160" s="165">
        <v>0.31</v>
      </c>
      <c r="I160" s="165"/>
      <c r="J160" s="165"/>
      <c r="K160" s="165"/>
      <c r="L160" s="165"/>
      <c r="M160" s="165"/>
      <c r="N160" s="165"/>
      <c r="O160" s="165"/>
      <c r="P160" s="165"/>
      <c r="Q160" s="165"/>
      <c r="R160" s="165"/>
      <c r="S160" s="165"/>
      <c r="T160" s="165"/>
      <c r="U160" s="152" t="s">
        <v>637</v>
      </c>
      <c r="V160" s="132" t="s">
        <v>687</v>
      </c>
      <c r="W160" s="132"/>
    </row>
    <row r="161" spans="1:23" s="177" customFormat="1" ht="25.5" x14ac:dyDescent="0.25">
      <c r="A161" s="235">
        <v>95</v>
      </c>
      <c r="B161" s="236" t="s">
        <v>971</v>
      </c>
      <c r="C161" s="262" t="s">
        <v>14</v>
      </c>
      <c r="D161" s="238">
        <v>0.2</v>
      </c>
      <c r="E161" s="240"/>
      <c r="F161" s="238">
        <v>0.2</v>
      </c>
      <c r="G161" s="240"/>
      <c r="H161" s="240"/>
      <c r="I161" s="240">
        <v>0.02</v>
      </c>
      <c r="J161" s="240"/>
      <c r="K161" s="245"/>
      <c r="L161" s="240"/>
      <c r="M161" s="240"/>
      <c r="N161" s="240"/>
      <c r="O161" s="240"/>
      <c r="P161" s="240"/>
      <c r="Q161" s="240"/>
      <c r="R161" s="240"/>
      <c r="S161" s="240"/>
      <c r="T161" s="240"/>
      <c r="U161" s="146" t="s">
        <v>400</v>
      </c>
      <c r="V161" s="140" t="s">
        <v>972</v>
      </c>
      <c r="W161" s="240"/>
    </row>
    <row r="162" spans="1:23" s="177" customFormat="1" ht="25.5" x14ac:dyDescent="0.25">
      <c r="A162" s="259">
        <v>96</v>
      </c>
      <c r="B162" s="236" t="s">
        <v>974</v>
      </c>
      <c r="C162" s="262" t="s">
        <v>14</v>
      </c>
      <c r="D162" s="238">
        <v>0.2</v>
      </c>
      <c r="E162" s="240"/>
      <c r="F162" s="238">
        <v>0.2</v>
      </c>
      <c r="G162" s="240"/>
      <c r="H162" s="240"/>
      <c r="I162" s="240"/>
      <c r="J162" s="240"/>
      <c r="K162" s="245">
        <v>0.2</v>
      </c>
      <c r="L162" s="240"/>
      <c r="M162" s="240"/>
      <c r="N162" s="240"/>
      <c r="O162" s="240"/>
      <c r="P162" s="240"/>
      <c r="Q162" s="240"/>
      <c r="R162" s="240"/>
      <c r="S162" s="240"/>
      <c r="T162" s="240"/>
      <c r="U162" s="146" t="s">
        <v>400</v>
      </c>
      <c r="V162" s="140" t="s">
        <v>924</v>
      </c>
      <c r="W162" s="240"/>
    </row>
    <row r="163" spans="1:23" s="177" customFormat="1" ht="45" x14ac:dyDescent="0.25">
      <c r="A163" s="258">
        <v>107</v>
      </c>
      <c r="B163" s="147" t="s">
        <v>824</v>
      </c>
      <c r="C163" s="186" t="s">
        <v>14</v>
      </c>
      <c r="D163" s="148">
        <f>E163+F163</f>
        <v>0.03</v>
      </c>
      <c r="E163" s="149"/>
      <c r="F163" s="150">
        <f>SUM(G163:T163)</f>
        <v>0.03</v>
      </c>
      <c r="G163" s="151"/>
      <c r="H163" s="151">
        <v>1.7899999999999999E-2</v>
      </c>
      <c r="I163" s="151">
        <v>1.21E-2</v>
      </c>
      <c r="J163" s="151"/>
      <c r="K163" s="151"/>
      <c r="L163" s="151"/>
      <c r="M163" s="151"/>
      <c r="N163" s="151"/>
      <c r="O163" s="151"/>
      <c r="P163" s="151"/>
      <c r="Q163" s="151"/>
      <c r="R163" s="151"/>
      <c r="S163" s="151"/>
      <c r="T163" s="151"/>
      <c r="U163" s="152" t="s">
        <v>826</v>
      </c>
      <c r="V163" s="152" t="s">
        <v>827</v>
      </c>
      <c r="W163" s="132"/>
    </row>
    <row r="164" spans="1:23" s="120" customFormat="1" x14ac:dyDescent="0.25">
      <c r="A164" s="141" t="s">
        <v>271</v>
      </c>
      <c r="B164" s="247" t="s">
        <v>990</v>
      </c>
      <c r="C164" s="171"/>
      <c r="D164" s="143"/>
      <c r="E164" s="144"/>
      <c r="F164" s="143"/>
      <c r="G164" s="172"/>
      <c r="H164" s="172"/>
      <c r="I164" s="173"/>
      <c r="J164" s="173"/>
      <c r="K164" s="173"/>
      <c r="L164" s="173"/>
      <c r="M164" s="172"/>
      <c r="N164" s="173"/>
      <c r="O164" s="173"/>
      <c r="P164" s="173"/>
      <c r="Q164" s="173"/>
      <c r="R164" s="173"/>
      <c r="S164" s="173"/>
      <c r="T164" s="174"/>
      <c r="U164" s="175"/>
      <c r="V164" s="176"/>
      <c r="W164" s="132"/>
    </row>
    <row r="165" spans="1:23" s="120" customFormat="1" ht="30" x14ac:dyDescent="0.25">
      <c r="A165" s="258">
        <v>115</v>
      </c>
      <c r="B165" s="186" t="s">
        <v>164</v>
      </c>
      <c r="C165" s="186" t="s">
        <v>31</v>
      </c>
      <c r="D165" s="148">
        <v>0.56999999999999995</v>
      </c>
      <c r="E165" s="148"/>
      <c r="F165" s="150">
        <f t="shared" ref="F165:F211" si="10">SUM(G165:T165)</f>
        <v>0.56999999999999995</v>
      </c>
      <c r="G165" s="165">
        <v>0.56999999999999995</v>
      </c>
      <c r="H165" s="165"/>
      <c r="I165" s="165"/>
      <c r="J165" s="165"/>
      <c r="K165" s="165"/>
      <c r="L165" s="165"/>
      <c r="M165" s="165"/>
      <c r="N165" s="165"/>
      <c r="O165" s="165"/>
      <c r="P165" s="165"/>
      <c r="Q165" s="165"/>
      <c r="R165" s="165"/>
      <c r="S165" s="165"/>
      <c r="T165" s="165"/>
      <c r="U165" s="152" t="s">
        <v>7</v>
      </c>
      <c r="V165" s="132" t="s">
        <v>166</v>
      </c>
      <c r="W165" s="132"/>
    </row>
    <row r="166" spans="1:23" s="120" customFormat="1" ht="30" x14ac:dyDescent="0.25">
      <c r="A166" s="258">
        <v>108</v>
      </c>
      <c r="B166" s="147" t="s">
        <v>228</v>
      </c>
      <c r="C166" s="186" t="s">
        <v>31</v>
      </c>
      <c r="D166" s="148">
        <v>0.03</v>
      </c>
      <c r="E166" s="149"/>
      <c r="F166" s="150">
        <f t="shared" si="10"/>
        <v>0.03</v>
      </c>
      <c r="G166" s="151"/>
      <c r="H166" s="151"/>
      <c r="I166" s="151">
        <v>0.03</v>
      </c>
      <c r="J166" s="151"/>
      <c r="K166" s="151"/>
      <c r="L166" s="151"/>
      <c r="M166" s="151"/>
      <c r="N166" s="151"/>
      <c r="O166" s="151"/>
      <c r="P166" s="151"/>
      <c r="Q166" s="151"/>
      <c r="R166" s="151"/>
      <c r="S166" s="151"/>
      <c r="T166" s="151"/>
      <c r="U166" s="152" t="s">
        <v>9</v>
      </c>
      <c r="V166" s="152" t="s">
        <v>229</v>
      </c>
      <c r="W166" s="132"/>
    </row>
    <row r="167" spans="1:23" s="120" customFormat="1" ht="30" x14ac:dyDescent="0.25">
      <c r="A167" s="258">
        <v>111</v>
      </c>
      <c r="B167" s="147" t="s">
        <v>216</v>
      </c>
      <c r="C167" s="186" t="s">
        <v>31</v>
      </c>
      <c r="D167" s="148">
        <v>0.13</v>
      </c>
      <c r="E167" s="149"/>
      <c r="F167" s="150">
        <f t="shared" si="10"/>
        <v>0.13</v>
      </c>
      <c r="G167" s="151"/>
      <c r="H167" s="151"/>
      <c r="I167" s="151">
        <v>0.13</v>
      </c>
      <c r="J167" s="151"/>
      <c r="K167" s="151"/>
      <c r="L167" s="151"/>
      <c r="M167" s="151"/>
      <c r="N167" s="151"/>
      <c r="O167" s="151"/>
      <c r="P167" s="151"/>
      <c r="Q167" s="151"/>
      <c r="R167" s="151"/>
      <c r="S167" s="151"/>
      <c r="T167" s="151"/>
      <c r="U167" s="152" t="s">
        <v>9</v>
      </c>
      <c r="V167" s="152" t="s">
        <v>217</v>
      </c>
      <c r="W167" s="132"/>
    </row>
    <row r="168" spans="1:23" s="120" customFormat="1" ht="30" x14ac:dyDescent="0.25">
      <c r="A168" s="258">
        <v>112</v>
      </c>
      <c r="B168" s="186" t="s">
        <v>164</v>
      </c>
      <c r="C168" s="186" t="s">
        <v>31</v>
      </c>
      <c r="D168" s="148">
        <v>0.23</v>
      </c>
      <c r="E168" s="148"/>
      <c r="F168" s="150">
        <f t="shared" si="10"/>
        <v>0.23</v>
      </c>
      <c r="G168" s="165">
        <v>0.23</v>
      </c>
      <c r="H168" s="165"/>
      <c r="I168" s="165"/>
      <c r="J168" s="165"/>
      <c r="K168" s="165"/>
      <c r="L168" s="165"/>
      <c r="M168" s="165"/>
      <c r="N168" s="165"/>
      <c r="O168" s="165"/>
      <c r="P168" s="165"/>
      <c r="Q168" s="165"/>
      <c r="R168" s="165"/>
      <c r="S168" s="165"/>
      <c r="T168" s="165"/>
      <c r="U168" s="132" t="s">
        <v>9</v>
      </c>
      <c r="V168" s="132" t="s">
        <v>167</v>
      </c>
      <c r="W168" s="132"/>
    </row>
    <row r="169" spans="1:23" s="120" customFormat="1" ht="30" x14ac:dyDescent="0.25">
      <c r="A169" s="258">
        <v>118</v>
      </c>
      <c r="B169" s="147" t="s">
        <v>230</v>
      </c>
      <c r="C169" s="186" t="s">
        <v>31</v>
      </c>
      <c r="D169" s="148">
        <v>1.4055</v>
      </c>
      <c r="E169" s="149"/>
      <c r="F169" s="150">
        <f t="shared" si="10"/>
        <v>1.41</v>
      </c>
      <c r="G169" s="151">
        <v>1.41</v>
      </c>
      <c r="H169" s="151"/>
      <c r="I169" s="151"/>
      <c r="J169" s="151"/>
      <c r="K169" s="151"/>
      <c r="L169" s="151"/>
      <c r="M169" s="151"/>
      <c r="N169" s="151"/>
      <c r="O169" s="151"/>
      <c r="P169" s="151"/>
      <c r="Q169" s="151"/>
      <c r="R169" s="151"/>
      <c r="S169" s="151"/>
      <c r="T169" s="151"/>
      <c r="U169" s="152" t="s">
        <v>9</v>
      </c>
      <c r="V169" s="152" t="s">
        <v>231</v>
      </c>
      <c r="W169" s="132"/>
    </row>
    <row r="170" spans="1:23" s="120" customFormat="1" ht="30" x14ac:dyDescent="0.25">
      <c r="A170" s="258">
        <v>110</v>
      </c>
      <c r="B170" s="147" t="s">
        <v>877</v>
      </c>
      <c r="C170" s="186" t="s">
        <v>31</v>
      </c>
      <c r="D170" s="148">
        <v>0.11700000000000001</v>
      </c>
      <c r="E170" s="149"/>
      <c r="F170" s="150">
        <f t="shared" si="10"/>
        <v>0.12</v>
      </c>
      <c r="G170" s="151">
        <v>0.12</v>
      </c>
      <c r="H170" s="151"/>
      <c r="I170" s="151"/>
      <c r="J170" s="151"/>
      <c r="K170" s="151"/>
      <c r="L170" s="151"/>
      <c r="M170" s="151"/>
      <c r="N170" s="151"/>
      <c r="O170" s="151"/>
      <c r="P170" s="151"/>
      <c r="Q170" s="151"/>
      <c r="R170" s="151"/>
      <c r="S170" s="151"/>
      <c r="T170" s="151"/>
      <c r="U170" s="152" t="s">
        <v>10</v>
      </c>
      <c r="V170" s="152" t="s">
        <v>219</v>
      </c>
      <c r="W170" s="132"/>
    </row>
    <row r="171" spans="1:23" s="120" customFormat="1" ht="30" x14ac:dyDescent="0.25">
      <c r="A171" s="258">
        <v>113</v>
      </c>
      <c r="B171" s="147" t="s">
        <v>224</v>
      </c>
      <c r="C171" s="186" t="s">
        <v>31</v>
      </c>
      <c r="D171" s="148">
        <v>0.27929999999999999</v>
      </c>
      <c r="E171" s="149"/>
      <c r="F171" s="150">
        <f t="shared" si="10"/>
        <v>0.28000000000000003</v>
      </c>
      <c r="G171" s="151">
        <v>0.28000000000000003</v>
      </c>
      <c r="H171" s="151"/>
      <c r="I171" s="151"/>
      <c r="J171" s="151"/>
      <c r="K171" s="151"/>
      <c r="L171" s="151"/>
      <c r="M171" s="151"/>
      <c r="N171" s="151"/>
      <c r="O171" s="151"/>
      <c r="P171" s="151"/>
      <c r="Q171" s="151"/>
      <c r="R171" s="151"/>
      <c r="S171" s="151"/>
      <c r="T171" s="151"/>
      <c r="U171" s="152" t="s">
        <v>10</v>
      </c>
      <c r="V171" s="152" t="s">
        <v>225</v>
      </c>
      <c r="W171" s="132"/>
    </row>
    <row r="172" spans="1:23" s="120" customFormat="1" ht="30" x14ac:dyDescent="0.25">
      <c r="A172" s="258">
        <v>114</v>
      </c>
      <c r="B172" s="186" t="s">
        <v>164</v>
      </c>
      <c r="C172" s="186" t="s">
        <v>31</v>
      </c>
      <c r="D172" s="148">
        <f>F172</f>
        <v>0.44999999999999996</v>
      </c>
      <c r="E172" s="148"/>
      <c r="F172" s="150">
        <f t="shared" si="10"/>
        <v>0.44999999999999996</v>
      </c>
      <c r="G172" s="165">
        <f>0.03+0.42</f>
        <v>0.44999999999999996</v>
      </c>
      <c r="H172" s="165"/>
      <c r="I172" s="165"/>
      <c r="J172" s="165"/>
      <c r="K172" s="165"/>
      <c r="L172" s="165"/>
      <c r="M172" s="165"/>
      <c r="N172" s="165"/>
      <c r="O172" s="165"/>
      <c r="P172" s="165"/>
      <c r="Q172" s="165"/>
      <c r="R172" s="165"/>
      <c r="S172" s="165"/>
      <c r="T172" s="165"/>
      <c r="U172" s="152" t="s">
        <v>10</v>
      </c>
      <c r="V172" s="132" t="s">
        <v>917</v>
      </c>
      <c r="W172" s="132"/>
    </row>
    <row r="173" spans="1:23" s="120" customFormat="1" ht="30" x14ac:dyDescent="0.25">
      <c r="A173" s="258">
        <v>116</v>
      </c>
      <c r="B173" s="147" t="s">
        <v>220</v>
      </c>
      <c r="C173" s="186" t="s">
        <v>31</v>
      </c>
      <c r="D173" s="148">
        <v>1.0809</v>
      </c>
      <c r="E173" s="149"/>
      <c r="F173" s="150">
        <f t="shared" si="10"/>
        <v>1.08</v>
      </c>
      <c r="G173" s="151">
        <v>1.08</v>
      </c>
      <c r="H173" s="151"/>
      <c r="I173" s="151"/>
      <c r="J173" s="151"/>
      <c r="K173" s="151"/>
      <c r="L173" s="151"/>
      <c r="M173" s="151"/>
      <c r="N173" s="151"/>
      <c r="O173" s="151"/>
      <c r="P173" s="151"/>
      <c r="Q173" s="151"/>
      <c r="R173" s="151"/>
      <c r="S173" s="151"/>
      <c r="T173" s="151"/>
      <c r="U173" s="152" t="s">
        <v>10</v>
      </c>
      <c r="V173" s="152" t="s">
        <v>221</v>
      </c>
      <c r="W173" s="132"/>
    </row>
    <row r="174" spans="1:23" s="120" customFormat="1" ht="30" x14ac:dyDescent="0.25">
      <c r="A174" s="258">
        <v>123</v>
      </c>
      <c r="B174" s="147" t="s">
        <v>696</v>
      </c>
      <c r="C174" s="186" t="s">
        <v>31</v>
      </c>
      <c r="D174" s="148">
        <f>E174+F174</f>
        <v>0.44</v>
      </c>
      <c r="E174" s="149"/>
      <c r="F174" s="158">
        <f t="shared" si="10"/>
        <v>0.44</v>
      </c>
      <c r="G174" s="152">
        <v>0.22</v>
      </c>
      <c r="H174" s="152"/>
      <c r="I174" s="152"/>
      <c r="J174" s="152"/>
      <c r="K174" s="152">
        <v>0.22</v>
      </c>
      <c r="L174" s="152"/>
      <c r="M174" s="152"/>
      <c r="N174" s="152"/>
      <c r="O174" s="152"/>
      <c r="P174" s="152"/>
      <c r="Q174" s="152"/>
      <c r="R174" s="152"/>
      <c r="S174" s="152"/>
      <c r="T174" s="152"/>
      <c r="U174" s="152" t="s">
        <v>10</v>
      </c>
      <c r="V174" s="132" t="s">
        <v>697</v>
      </c>
      <c r="W174" s="140"/>
    </row>
    <row r="175" spans="1:23" s="120" customFormat="1" ht="30" x14ac:dyDescent="0.25">
      <c r="A175" s="258">
        <v>117</v>
      </c>
      <c r="B175" s="147" t="s">
        <v>226</v>
      </c>
      <c r="C175" s="186" t="s">
        <v>31</v>
      </c>
      <c r="D175" s="148">
        <v>1.2295</v>
      </c>
      <c r="E175" s="149"/>
      <c r="F175" s="150">
        <f t="shared" si="10"/>
        <v>1.23</v>
      </c>
      <c r="G175" s="151">
        <v>1.23</v>
      </c>
      <c r="H175" s="151"/>
      <c r="I175" s="151"/>
      <c r="J175" s="151"/>
      <c r="K175" s="151"/>
      <c r="L175" s="151"/>
      <c r="M175" s="151"/>
      <c r="N175" s="151"/>
      <c r="O175" s="151"/>
      <c r="P175" s="151"/>
      <c r="Q175" s="151"/>
      <c r="R175" s="151"/>
      <c r="S175" s="151"/>
      <c r="T175" s="151"/>
      <c r="U175" s="152" t="s">
        <v>11</v>
      </c>
      <c r="V175" s="152" t="s">
        <v>227</v>
      </c>
      <c r="W175" s="132"/>
    </row>
    <row r="176" spans="1:23" s="120" customFormat="1" ht="165" x14ac:dyDescent="0.25">
      <c r="A176" s="258">
        <v>121</v>
      </c>
      <c r="B176" s="186" t="s">
        <v>164</v>
      </c>
      <c r="C176" s="186" t="s">
        <v>31</v>
      </c>
      <c r="D176" s="148">
        <f>20.13+1.12</f>
        <v>21.25</v>
      </c>
      <c r="E176" s="148"/>
      <c r="F176" s="150">
        <f t="shared" si="10"/>
        <v>21.25</v>
      </c>
      <c r="G176" s="165">
        <v>21.25</v>
      </c>
      <c r="H176" s="165"/>
      <c r="I176" s="165"/>
      <c r="J176" s="165"/>
      <c r="K176" s="165"/>
      <c r="L176" s="165"/>
      <c r="M176" s="165"/>
      <c r="N176" s="165"/>
      <c r="O176" s="165"/>
      <c r="P176" s="165"/>
      <c r="Q176" s="165"/>
      <c r="R176" s="165"/>
      <c r="S176" s="165"/>
      <c r="T176" s="165"/>
      <c r="U176" s="132" t="s">
        <v>11</v>
      </c>
      <c r="V176" s="132" t="s">
        <v>684</v>
      </c>
      <c r="W176" s="132"/>
    </row>
    <row r="177" spans="1:23" s="120" customFormat="1" ht="30" x14ac:dyDescent="0.25">
      <c r="A177" s="258">
        <v>124</v>
      </c>
      <c r="B177" s="147" t="s">
        <v>727</v>
      </c>
      <c r="C177" s="186" t="s">
        <v>31</v>
      </c>
      <c r="D177" s="148">
        <f t="shared" ref="D177:D208" si="11">E177+F177</f>
        <v>2.5099999999999998</v>
      </c>
      <c r="E177" s="167"/>
      <c r="F177" s="158">
        <f t="shared" si="10"/>
        <v>2.5099999999999998</v>
      </c>
      <c r="G177" s="168">
        <v>2.5099999999999998</v>
      </c>
      <c r="H177" s="168"/>
      <c r="I177" s="168"/>
      <c r="J177" s="168"/>
      <c r="K177" s="168"/>
      <c r="L177" s="168"/>
      <c r="M177" s="168"/>
      <c r="N177" s="168"/>
      <c r="O177" s="168"/>
      <c r="P177" s="168"/>
      <c r="Q177" s="168"/>
      <c r="R177" s="168"/>
      <c r="S177" s="168"/>
      <c r="T177" s="168"/>
      <c r="U177" s="168" t="s">
        <v>11</v>
      </c>
      <c r="V177" s="169" t="s">
        <v>728</v>
      </c>
      <c r="W177" s="132"/>
    </row>
    <row r="178" spans="1:23" s="120" customFormat="1" ht="30" x14ac:dyDescent="0.25">
      <c r="A178" s="258">
        <v>125</v>
      </c>
      <c r="B178" s="147" t="s">
        <v>729</v>
      </c>
      <c r="C178" s="186" t="s">
        <v>31</v>
      </c>
      <c r="D178" s="148">
        <f t="shared" si="11"/>
        <v>0.33</v>
      </c>
      <c r="E178" s="167"/>
      <c r="F178" s="158">
        <f t="shared" si="10"/>
        <v>0.33</v>
      </c>
      <c r="G178" s="168">
        <v>0.33</v>
      </c>
      <c r="H178" s="168"/>
      <c r="I178" s="168"/>
      <c r="J178" s="168"/>
      <c r="K178" s="168"/>
      <c r="L178" s="168"/>
      <c r="M178" s="168"/>
      <c r="N178" s="168"/>
      <c r="O178" s="168"/>
      <c r="P178" s="168"/>
      <c r="Q178" s="168"/>
      <c r="R178" s="168"/>
      <c r="S178" s="168"/>
      <c r="T178" s="168"/>
      <c r="U178" s="168" t="s">
        <v>11</v>
      </c>
      <c r="V178" s="169" t="s">
        <v>730</v>
      </c>
      <c r="W178" s="132"/>
    </row>
    <row r="179" spans="1:23" s="120" customFormat="1" ht="30" x14ac:dyDescent="0.25">
      <c r="A179" s="258">
        <v>126</v>
      </c>
      <c r="B179" s="147" t="s">
        <v>731</v>
      </c>
      <c r="C179" s="186" t="s">
        <v>31</v>
      </c>
      <c r="D179" s="148">
        <f t="shared" si="11"/>
        <v>2.2400000000000002</v>
      </c>
      <c r="E179" s="167"/>
      <c r="F179" s="158">
        <f t="shared" si="10"/>
        <v>2.2400000000000002</v>
      </c>
      <c r="G179" s="168">
        <v>2.2400000000000002</v>
      </c>
      <c r="H179" s="168"/>
      <c r="I179" s="168"/>
      <c r="J179" s="168"/>
      <c r="K179" s="168"/>
      <c r="L179" s="168"/>
      <c r="M179" s="168"/>
      <c r="N179" s="168"/>
      <c r="O179" s="168"/>
      <c r="P179" s="168"/>
      <c r="Q179" s="168"/>
      <c r="R179" s="168"/>
      <c r="S179" s="168"/>
      <c r="T179" s="168"/>
      <c r="U179" s="168" t="s">
        <v>11</v>
      </c>
      <c r="V179" s="169" t="s">
        <v>732</v>
      </c>
      <c r="W179" s="132"/>
    </row>
    <row r="180" spans="1:23" s="120" customFormat="1" ht="30" x14ac:dyDescent="0.25">
      <c r="A180" s="258">
        <v>127</v>
      </c>
      <c r="B180" s="147" t="s">
        <v>733</v>
      </c>
      <c r="C180" s="186" t="s">
        <v>31</v>
      </c>
      <c r="D180" s="148">
        <f t="shared" si="11"/>
        <v>0.4</v>
      </c>
      <c r="E180" s="167"/>
      <c r="F180" s="158">
        <f t="shared" si="10"/>
        <v>0.4</v>
      </c>
      <c r="G180" s="168">
        <v>0.4</v>
      </c>
      <c r="H180" s="168"/>
      <c r="I180" s="168"/>
      <c r="J180" s="168"/>
      <c r="K180" s="168"/>
      <c r="L180" s="168"/>
      <c r="M180" s="168"/>
      <c r="N180" s="168"/>
      <c r="O180" s="168"/>
      <c r="P180" s="168"/>
      <c r="Q180" s="168"/>
      <c r="R180" s="168"/>
      <c r="S180" s="168"/>
      <c r="T180" s="168"/>
      <c r="U180" s="168" t="s">
        <v>11</v>
      </c>
      <c r="V180" s="169" t="s">
        <v>734</v>
      </c>
      <c r="W180" s="132"/>
    </row>
    <row r="181" spans="1:23" s="120" customFormat="1" ht="30" x14ac:dyDescent="0.25">
      <c r="A181" s="258">
        <v>128</v>
      </c>
      <c r="B181" s="147" t="s">
        <v>735</v>
      </c>
      <c r="C181" s="186" t="s">
        <v>31</v>
      </c>
      <c r="D181" s="148">
        <f t="shared" si="11"/>
        <v>0.23</v>
      </c>
      <c r="E181" s="167"/>
      <c r="F181" s="158">
        <f t="shared" si="10"/>
        <v>0.23</v>
      </c>
      <c r="G181" s="168">
        <v>0.23</v>
      </c>
      <c r="H181" s="168"/>
      <c r="I181" s="168"/>
      <c r="J181" s="168"/>
      <c r="K181" s="168"/>
      <c r="L181" s="168"/>
      <c r="M181" s="168"/>
      <c r="N181" s="168"/>
      <c r="O181" s="168"/>
      <c r="P181" s="168"/>
      <c r="Q181" s="168"/>
      <c r="R181" s="168"/>
      <c r="S181" s="168"/>
      <c r="T181" s="168"/>
      <c r="U181" s="168" t="s">
        <v>11</v>
      </c>
      <c r="V181" s="169" t="s">
        <v>736</v>
      </c>
      <c r="W181" s="132"/>
    </row>
    <row r="182" spans="1:23" s="120" customFormat="1" ht="30" x14ac:dyDescent="0.25">
      <c r="A182" s="258">
        <v>129</v>
      </c>
      <c r="B182" s="147" t="s">
        <v>737</v>
      </c>
      <c r="C182" s="186" t="s">
        <v>31</v>
      </c>
      <c r="D182" s="148">
        <f t="shared" si="11"/>
        <v>0.41</v>
      </c>
      <c r="E182" s="167"/>
      <c r="F182" s="158">
        <f t="shared" si="10"/>
        <v>0.41</v>
      </c>
      <c r="G182" s="168">
        <v>0.41</v>
      </c>
      <c r="H182" s="168"/>
      <c r="I182" s="168"/>
      <c r="J182" s="168"/>
      <c r="K182" s="168"/>
      <c r="L182" s="168"/>
      <c r="M182" s="168"/>
      <c r="N182" s="168"/>
      <c r="O182" s="168"/>
      <c r="P182" s="168"/>
      <c r="Q182" s="168"/>
      <c r="R182" s="168"/>
      <c r="S182" s="168"/>
      <c r="T182" s="168"/>
      <c r="U182" s="168" t="s">
        <v>11</v>
      </c>
      <c r="V182" s="169" t="s">
        <v>738</v>
      </c>
      <c r="W182" s="132"/>
    </row>
    <row r="183" spans="1:23" s="120" customFormat="1" ht="30" x14ac:dyDescent="0.25">
      <c r="A183" s="258">
        <v>130</v>
      </c>
      <c r="B183" s="147" t="s">
        <v>739</v>
      </c>
      <c r="C183" s="186" t="s">
        <v>31</v>
      </c>
      <c r="D183" s="148">
        <f t="shared" si="11"/>
        <v>1.59</v>
      </c>
      <c r="E183" s="167"/>
      <c r="F183" s="158">
        <f t="shared" si="10"/>
        <v>1.59</v>
      </c>
      <c r="G183" s="168">
        <v>1.59</v>
      </c>
      <c r="H183" s="168"/>
      <c r="I183" s="168"/>
      <c r="J183" s="168"/>
      <c r="K183" s="168"/>
      <c r="L183" s="168"/>
      <c r="M183" s="168"/>
      <c r="N183" s="168"/>
      <c r="O183" s="168"/>
      <c r="P183" s="168"/>
      <c r="Q183" s="168"/>
      <c r="R183" s="168"/>
      <c r="S183" s="168"/>
      <c r="T183" s="168"/>
      <c r="U183" s="168" t="s">
        <v>11</v>
      </c>
      <c r="V183" s="169" t="s">
        <v>740</v>
      </c>
      <c r="W183" s="132"/>
    </row>
    <row r="184" spans="1:23" s="120" customFormat="1" ht="30" x14ac:dyDescent="0.25">
      <c r="A184" s="258">
        <v>131</v>
      </c>
      <c r="B184" s="147" t="s">
        <v>741</v>
      </c>
      <c r="C184" s="186" t="s">
        <v>31</v>
      </c>
      <c r="D184" s="148">
        <f t="shared" si="11"/>
        <v>0.08</v>
      </c>
      <c r="E184" s="167"/>
      <c r="F184" s="158">
        <f t="shared" si="10"/>
        <v>0.08</v>
      </c>
      <c r="G184" s="168">
        <v>0.08</v>
      </c>
      <c r="H184" s="168"/>
      <c r="I184" s="168"/>
      <c r="J184" s="168"/>
      <c r="K184" s="168"/>
      <c r="L184" s="168"/>
      <c r="M184" s="168"/>
      <c r="N184" s="168"/>
      <c r="O184" s="168"/>
      <c r="P184" s="168"/>
      <c r="Q184" s="168"/>
      <c r="R184" s="168"/>
      <c r="S184" s="168"/>
      <c r="T184" s="168"/>
      <c r="U184" s="168" t="s">
        <v>11</v>
      </c>
      <c r="V184" s="169" t="s">
        <v>726</v>
      </c>
      <c r="W184" s="132"/>
    </row>
    <row r="185" spans="1:23" s="120" customFormat="1" ht="30" x14ac:dyDescent="0.25">
      <c r="A185" s="258">
        <v>132</v>
      </c>
      <c r="B185" s="147" t="s">
        <v>742</v>
      </c>
      <c r="C185" s="186" t="s">
        <v>31</v>
      </c>
      <c r="D185" s="148">
        <f t="shared" si="11"/>
        <v>1.1200000000000001</v>
      </c>
      <c r="E185" s="167"/>
      <c r="F185" s="158">
        <f t="shared" si="10"/>
        <v>1.1200000000000001</v>
      </c>
      <c r="G185" s="168">
        <v>1.1200000000000001</v>
      </c>
      <c r="H185" s="168"/>
      <c r="I185" s="168"/>
      <c r="J185" s="168"/>
      <c r="K185" s="168"/>
      <c r="L185" s="168"/>
      <c r="M185" s="168"/>
      <c r="N185" s="168"/>
      <c r="O185" s="168"/>
      <c r="P185" s="168"/>
      <c r="Q185" s="168"/>
      <c r="R185" s="168"/>
      <c r="S185" s="168"/>
      <c r="T185" s="168"/>
      <c r="U185" s="168" t="s">
        <v>11</v>
      </c>
      <c r="V185" s="169" t="s">
        <v>743</v>
      </c>
      <c r="W185" s="132"/>
    </row>
    <row r="186" spans="1:23" s="120" customFormat="1" ht="30" x14ac:dyDescent="0.25">
      <c r="A186" s="258">
        <v>133</v>
      </c>
      <c r="B186" s="147" t="s">
        <v>744</v>
      </c>
      <c r="C186" s="186" t="s">
        <v>31</v>
      </c>
      <c r="D186" s="148">
        <f t="shared" si="11"/>
        <v>7.0000000000000007E-2</v>
      </c>
      <c r="E186" s="167"/>
      <c r="F186" s="158">
        <f t="shared" si="10"/>
        <v>7.0000000000000007E-2</v>
      </c>
      <c r="G186" s="168">
        <v>7.0000000000000007E-2</v>
      </c>
      <c r="H186" s="168"/>
      <c r="I186" s="168"/>
      <c r="J186" s="168"/>
      <c r="K186" s="168"/>
      <c r="L186" s="168"/>
      <c r="M186" s="168"/>
      <c r="N186" s="168"/>
      <c r="O186" s="168"/>
      <c r="P186" s="168"/>
      <c r="Q186" s="168"/>
      <c r="R186" s="168"/>
      <c r="S186" s="168"/>
      <c r="T186" s="168"/>
      <c r="U186" s="168" t="s">
        <v>11</v>
      </c>
      <c r="V186" s="169" t="s">
        <v>745</v>
      </c>
      <c r="W186" s="132"/>
    </row>
    <row r="187" spans="1:23" s="120" customFormat="1" ht="30" x14ac:dyDescent="0.25">
      <c r="A187" s="258">
        <v>134</v>
      </c>
      <c r="B187" s="147" t="s">
        <v>746</v>
      </c>
      <c r="C187" s="186" t="s">
        <v>31</v>
      </c>
      <c r="D187" s="148">
        <f t="shared" si="11"/>
        <v>1.43</v>
      </c>
      <c r="E187" s="167"/>
      <c r="F187" s="158">
        <f t="shared" si="10"/>
        <v>1.43</v>
      </c>
      <c r="G187" s="168">
        <v>1.43</v>
      </c>
      <c r="H187" s="168"/>
      <c r="I187" s="168"/>
      <c r="J187" s="168"/>
      <c r="K187" s="168"/>
      <c r="L187" s="168"/>
      <c r="M187" s="168"/>
      <c r="N187" s="168"/>
      <c r="O187" s="168"/>
      <c r="P187" s="168"/>
      <c r="Q187" s="168"/>
      <c r="R187" s="168"/>
      <c r="S187" s="168"/>
      <c r="T187" s="168"/>
      <c r="U187" s="168" t="s">
        <v>11</v>
      </c>
      <c r="V187" s="169" t="s">
        <v>747</v>
      </c>
      <c r="W187" s="132"/>
    </row>
    <row r="188" spans="1:23" s="120" customFormat="1" ht="30" x14ac:dyDescent="0.25">
      <c r="A188" s="258">
        <v>135</v>
      </c>
      <c r="B188" s="147" t="s">
        <v>748</v>
      </c>
      <c r="C188" s="186" t="s">
        <v>31</v>
      </c>
      <c r="D188" s="148">
        <f t="shared" si="11"/>
        <v>0.96</v>
      </c>
      <c r="E188" s="167"/>
      <c r="F188" s="158">
        <f t="shared" si="10"/>
        <v>0.96</v>
      </c>
      <c r="G188" s="168">
        <v>0.96</v>
      </c>
      <c r="H188" s="168"/>
      <c r="I188" s="168"/>
      <c r="J188" s="168"/>
      <c r="K188" s="168"/>
      <c r="L188" s="168"/>
      <c r="M188" s="168"/>
      <c r="N188" s="168"/>
      <c r="O188" s="168"/>
      <c r="P188" s="168"/>
      <c r="Q188" s="168"/>
      <c r="R188" s="168"/>
      <c r="S188" s="168"/>
      <c r="T188" s="168"/>
      <c r="U188" s="168" t="s">
        <v>11</v>
      </c>
      <c r="V188" s="169" t="s">
        <v>749</v>
      </c>
      <c r="W188" s="132"/>
    </row>
    <row r="189" spans="1:23" s="120" customFormat="1" ht="30" x14ac:dyDescent="0.25">
      <c r="A189" s="258">
        <v>136</v>
      </c>
      <c r="B189" s="147" t="s">
        <v>750</v>
      </c>
      <c r="C189" s="186" t="s">
        <v>31</v>
      </c>
      <c r="D189" s="148">
        <f t="shared" si="11"/>
        <v>2.83</v>
      </c>
      <c r="E189" s="167"/>
      <c r="F189" s="158">
        <f t="shared" si="10"/>
        <v>2.83</v>
      </c>
      <c r="G189" s="168">
        <v>2.83</v>
      </c>
      <c r="H189" s="168"/>
      <c r="I189" s="168"/>
      <c r="J189" s="168"/>
      <c r="K189" s="168"/>
      <c r="L189" s="168"/>
      <c r="M189" s="168"/>
      <c r="N189" s="168"/>
      <c r="O189" s="168"/>
      <c r="P189" s="168"/>
      <c r="Q189" s="168"/>
      <c r="R189" s="168"/>
      <c r="S189" s="168"/>
      <c r="T189" s="168"/>
      <c r="U189" s="168" t="s">
        <v>11</v>
      </c>
      <c r="V189" s="169" t="s">
        <v>751</v>
      </c>
      <c r="W189" s="132"/>
    </row>
    <row r="190" spans="1:23" s="120" customFormat="1" ht="30" x14ac:dyDescent="0.25">
      <c r="A190" s="258">
        <v>137</v>
      </c>
      <c r="B190" s="147" t="s">
        <v>752</v>
      </c>
      <c r="C190" s="186" t="s">
        <v>31</v>
      </c>
      <c r="D190" s="148">
        <f t="shared" si="11"/>
        <v>1.08</v>
      </c>
      <c r="E190" s="167"/>
      <c r="F190" s="158">
        <f t="shared" si="10"/>
        <v>1.08</v>
      </c>
      <c r="G190" s="168">
        <v>1.08</v>
      </c>
      <c r="H190" s="168"/>
      <c r="I190" s="168"/>
      <c r="J190" s="168"/>
      <c r="K190" s="168"/>
      <c r="L190" s="168"/>
      <c r="M190" s="168"/>
      <c r="N190" s="168"/>
      <c r="O190" s="168"/>
      <c r="P190" s="168"/>
      <c r="Q190" s="168"/>
      <c r="R190" s="168"/>
      <c r="S190" s="168"/>
      <c r="T190" s="168"/>
      <c r="U190" s="168" t="s">
        <v>11</v>
      </c>
      <c r="V190" s="169" t="s">
        <v>753</v>
      </c>
      <c r="W190" s="132"/>
    </row>
    <row r="191" spans="1:23" s="120" customFormat="1" ht="30" x14ac:dyDescent="0.25">
      <c r="A191" s="258">
        <v>138</v>
      </c>
      <c r="B191" s="147" t="s">
        <v>754</v>
      </c>
      <c r="C191" s="186" t="s">
        <v>31</v>
      </c>
      <c r="D191" s="148">
        <f t="shared" si="11"/>
        <v>0.23</v>
      </c>
      <c r="E191" s="167"/>
      <c r="F191" s="158">
        <f t="shared" si="10"/>
        <v>0.23</v>
      </c>
      <c r="G191" s="168">
        <v>0.23</v>
      </c>
      <c r="H191" s="168"/>
      <c r="I191" s="168"/>
      <c r="J191" s="168"/>
      <c r="K191" s="168"/>
      <c r="L191" s="168"/>
      <c r="M191" s="168"/>
      <c r="N191" s="168"/>
      <c r="O191" s="168"/>
      <c r="P191" s="168"/>
      <c r="Q191" s="168"/>
      <c r="R191" s="168"/>
      <c r="S191" s="168"/>
      <c r="T191" s="168"/>
      <c r="U191" s="168" t="s">
        <v>11</v>
      </c>
      <c r="V191" s="169" t="s">
        <v>755</v>
      </c>
      <c r="W191" s="132"/>
    </row>
    <row r="192" spans="1:23" s="120" customFormat="1" ht="30" x14ac:dyDescent="0.25">
      <c r="A192" s="258">
        <v>139</v>
      </c>
      <c r="B192" s="147" t="s">
        <v>756</v>
      </c>
      <c r="C192" s="186" t="s">
        <v>31</v>
      </c>
      <c r="D192" s="148">
        <f t="shared" si="11"/>
        <v>0.22</v>
      </c>
      <c r="E192" s="167"/>
      <c r="F192" s="158">
        <f t="shared" si="10"/>
        <v>0.22</v>
      </c>
      <c r="G192" s="168">
        <v>0.22</v>
      </c>
      <c r="H192" s="168"/>
      <c r="I192" s="168"/>
      <c r="J192" s="168"/>
      <c r="K192" s="168"/>
      <c r="L192" s="168"/>
      <c r="M192" s="168"/>
      <c r="N192" s="168"/>
      <c r="O192" s="168"/>
      <c r="P192" s="168"/>
      <c r="Q192" s="168"/>
      <c r="R192" s="168"/>
      <c r="S192" s="168"/>
      <c r="T192" s="168"/>
      <c r="U192" s="168" t="s">
        <v>11</v>
      </c>
      <c r="V192" s="169" t="s">
        <v>757</v>
      </c>
      <c r="W192" s="132"/>
    </row>
    <row r="193" spans="1:23" s="120" customFormat="1" ht="30" x14ac:dyDescent="0.25">
      <c r="A193" s="258">
        <v>140</v>
      </c>
      <c r="B193" s="147" t="s">
        <v>758</v>
      </c>
      <c r="C193" s="186" t="s">
        <v>31</v>
      </c>
      <c r="D193" s="148">
        <f t="shared" si="11"/>
        <v>0.78</v>
      </c>
      <c r="E193" s="167"/>
      <c r="F193" s="158">
        <f t="shared" si="10"/>
        <v>0.78</v>
      </c>
      <c r="G193" s="168">
        <v>0.78</v>
      </c>
      <c r="H193" s="168"/>
      <c r="I193" s="168"/>
      <c r="J193" s="168"/>
      <c r="K193" s="168"/>
      <c r="L193" s="168"/>
      <c r="M193" s="168"/>
      <c r="N193" s="168"/>
      <c r="O193" s="168"/>
      <c r="P193" s="168"/>
      <c r="Q193" s="168"/>
      <c r="R193" s="168"/>
      <c r="S193" s="168"/>
      <c r="T193" s="168"/>
      <c r="U193" s="168" t="s">
        <v>11</v>
      </c>
      <c r="V193" s="169" t="s">
        <v>759</v>
      </c>
      <c r="W193" s="132"/>
    </row>
    <row r="194" spans="1:23" s="120" customFormat="1" ht="30" x14ac:dyDescent="0.25">
      <c r="A194" s="258">
        <v>141</v>
      </c>
      <c r="B194" s="147" t="s">
        <v>760</v>
      </c>
      <c r="C194" s="186" t="s">
        <v>31</v>
      </c>
      <c r="D194" s="148">
        <f t="shared" si="11"/>
        <v>1.1200000000000001</v>
      </c>
      <c r="E194" s="167"/>
      <c r="F194" s="158">
        <f t="shared" si="10"/>
        <v>1.1200000000000001</v>
      </c>
      <c r="G194" s="168">
        <v>1.1200000000000001</v>
      </c>
      <c r="H194" s="168"/>
      <c r="I194" s="168"/>
      <c r="J194" s="168"/>
      <c r="K194" s="168"/>
      <c r="L194" s="168"/>
      <c r="M194" s="168"/>
      <c r="N194" s="168"/>
      <c r="O194" s="168"/>
      <c r="P194" s="168"/>
      <c r="Q194" s="168"/>
      <c r="R194" s="168"/>
      <c r="S194" s="168"/>
      <c r="T194" s="168"/>
      <c r="U194" s="168" t="s">
        <v>11</v>
      </c>
      <c r="V194" s="169" t="s">
        <v>761</v>
      </c>
      <c r="W194" s="132"/>
    </row>
    <row r="195" spans="1:23" s="120" customFormat="1" ht="30" x14ac:dyDescent="0.25">
      <c r="A195" s="258">
        <v>142</v>
      </c>
      <c r="B195" s="147" t="s">
        <v>762</v>
      </c>
      <c r="C195" s="186" t="s">
        <v>31</v>
      </c>
      <c r="D195" s="148">
        <f t="shared" si="11"/>
        <v>1.18</v>
      </c>
      <c r="E195" s="167"/>
      <c r="F195" s="158">
        <f t="shared" si="10"/>
        <v>1.18</v>
      </c>
      <c r="G195" s="168">
        <v>1.18</v>
      </c>
      <c r="H195" s="168"/>
      <c r="I195" s="168"/>
      <c r="J195" s="168"/>
      <c r="K195" s="168"/>
      <c r="L195" s="168"/>
      <c r="M195" s="168"/>
      <c r="N195" s="168"/>
      <c r="O195" s="168"/>
      <c r="P195" s="168"/>
      <c r="Q195" s="168"/>
      <c r="R195" s="168"/>
      <c r="S195" s="168"/>
      <c r="T195" s="168"/>
      <c r="U195" s="168" t="s">
        <v>11</v>
      </c>
      <c r="V195" s="169" t="s">
        <v>763</v>
      </c>
      <c r="W195" s="132"/>
    </row>
    <row r="196" spans="1:23" s="120" customFormat="1" ht="30" x14ac:dyDescent="0.25">
      <c r="A196" s="258">
        <v>143</v>
      </c>
      <c r="B196" s="147" t="s">
        <v>764</v>
      </c>
      <c r="C196" s="186" t="s">
        <v>31</v>
      </c>
      <c r="D196" s="148">
        <f t="shared" si="11"/>
        <v>0.22</v>
      </c>
      <c r="E196" s="167"/>
      <c r="F196" s="158">
        <f t="shared" si="10"/>
        <v>0.22</v>
      </c>
      <c r="G196" s="168">
        <v>0.22</v>
      </c>
      <c r="H196" s="168"/>
      <c r="I196" s="168"/>
      <c r="J196" s="168"/>
      <c r="K196" s="168"/>
      <c r="L196" s="168"/>
      <c r="M196" s="168"/>
      <c r="N196" s="168"/>
      <c r="O196" s="168"/>
      <c r="P196" s="168"/>
      <c r="Q196" s="168"/>
      <c r="R196" s="168"/>
      <c r="S196" s="168"/>
      <c r="T196" s="168"/>
      <c r="U196" s="168" t="s">
        <v>11</v>
      </c>
      <c r="V196" s="169" t="s">
        <v>765</v>
      </c>
      <c r="W196" s="132"/>
    </row>
    <row r="197" spans="1:23" s="120" customFormat="1" ht="30" x14ac:dyDescent="0.25">
      <c r="A197" s="258">
        <v>144</v>
      </c>
      <c r="B197" s="147" t="s">
        <v>766</v>
      </c>
      <c r="C197" s="186" t="s">
        <v>31</v>
      </c>
      <c r="D197" s="148">
        <f t="shared" si="11"/>
        <v>0.54</v>
      </c>
      <c r="E197" s="167"/>
      <c r="F197" s="158">
        <f t="shared" si="10"/>
        <v>0.54</v>
      </c>
      <c r="G197" s="168">
        <v>0.54</v>
      </c>
      <c r="H197" s="168"/>
      <c r="I197" s="168"/>
      <c r="J197" s="168"/>
      <c r="K197" s="168"/>
      <c r="L197" s="168"/>
      <c r="M197" s="168"/>
      <c r="N197" s="168"/>
      <c r="O197" s="168"/>
      <c r="P197" s="168"/>
      <c r="Q197" s="168"/>
      <c r="R197" s="168"/>
      <c r="S197" s="168"/>
      <c r="T197" s="168"/>
      <c r="U197" s="168" t="s">
        <v>11</v>
      </c>
      <c r="V197" s="169" t="s">
        <v>767</v>
      </c>
      <c r="W197" s="132"/>
    </row>
    <row r="198" spans="1:23" s="120" customFormat="1" ht="30" x14ac:dyDescent="0.25">
      <c r="A198" s="258">
        <v>145</v>
      </c>
      <c r="B198" s="147" t="s">
        <v>768</v>
      </c>
      <c r="C198" s="186" t="s">
        <v>31</v>
      </c>
      <c r="D198" s="148">
        <f t="shared" si="11"/>
        <v>1.8</v>
      </c>
      <c r="E198" s="167"/>
      <c r="F198" s="158">
        <f t="shared" si="10"/>
        <v>1.8</v>
      </c>
      <c r="G198" s="168">
        <v>1.8</v>
      </c>
      <c r="H198" s="168"/>
      <c r="I198" s="168"/>
      <c r="J198" s="168"/>
      <c r="K198" s="168"/>
      <c r="L198" s="168"/>
      <c r="M198" s="168"/>
      <c r="N198" s="168"/>
      <c r="O198" s="168"/>
      <c r="P198" s="168"/>
      <c r="Q198" s="168"/>
      <c r="R198" s="168"/>
      <c r="S198" s="168"/>
      <c r="T198" s="168"/>
      <c r="U198" s="168" t="s">
        <v>11</v>
      </c>
      <c r="V198" s="169" t="s">
        <v>769</v>
      </c>
      <c r="W198" s="132"/>
    </row>
    <row r="199" spans="1:23" s="120" customFormat="1" ht="30" x14ac:dyDescent="0.25">
      <c r="A199" s="258">
        <v>146</v>
      </c>
      <c r="B199" s="147" t="s">
        <v>770</v>
      </c>
      <c r="C199" s="186" t="s">
        <v>31</v>
      </c>
      <c r="D199" s="148">
        <f t="shared" si="11"/>
        <v>0.52</v>
      </c>
      <c r="E199" s="167"/>
      <c r="F199" s="158">
        <f t="shared" si="10"/>
        <v>0.52</v>
      </c>
      <c r="G199" s="168">
        <v>0.52</v>
      </c>
      <c r="H199" s="168"/>
      <c r="I199" s="168"/>
      <c r="J199" s="168"/>
      <c r="K199" s="168"/>
      <c r="L199" s="168"/>
      <c r="M199" s="168"/>
      <c r="N199" s="168"/>
      <c r="O199" s="168"/>
      <c r="P199" s="168"/>
      <c r="Q199" s="168"/>
      <c r="R199" s="168"/>
      <c r="S199" s="168"/>
      <c r="T199" s="168"/>
      <c r="U199" s="168" t="s">
        <v>11</v>
      </c>
      <c r="V199" s="169" t="s">
        <v>771</v>
      </c>
      <c r="W199" s="132"/>
    </row>
    <row r="200" spans="1:23" s="120" customFormat="1" ht="30" x14ac:dyDescent="0.25">
      <c r="A200" s="258">
        <v>147</v>
      </c>
      <c r="B200" s="147" t="s">
        <v>772</v>
      </c>
      <c r="C200" s="186" t="s">
        <v>31</v>
      </c>
      <c r="D200" s="148">
        <f t="shared" si="11"/>
        <v>2.41</v>
      </c>
      <c r="E200" s="167"/>
      <c r="F200" s="158">
        <f t="shared" si="10"/>
        <v>2.41</v>
      </c>
      <c r="G200" s="168">
        <v>2.41</v>
      </c>
      <c r="H200" s="168"/>
      <c r="I200" s="168"/>
      <c r="J200" s="168"/>
      <c r="K200" s="168"/>
      <c r="L200" s="168"/>
      <c r="M200" s="168"/>
      <c r="N200" s="168"/>
      <c r="O200" s="168"/>
      <c r="P200" s="168"/>
      <c r="Q200" s="168"/>
      <c r="R200" s="168"/>
      <c r="S200" s="168"/>
      <c r="T200" s="168"/>
      <c r="U200" s="168" t="s">
        <v>11</v>
      </c>
      <c r="V200" s="169" t="s">
        <v>773</v>
      </c>
      <c r="W200" s="132"/>
    </row>
    <row r="201" spans="1:23" s="120" customFormat="1" ht="30" x14ac:dyDescent="0.25">
      <c r="A201" s="258">
        <v>148</v>
      </c>
      <c r="B201" s="147" t="s">
        <v>774</v>
      </c>
      <c r="C201" s="186" t="s">
        <v>31</v>
      </c>
      <c r="D201" s="148">
        <f t="shared" si="11"/>
        <v>0.08</v>
      </c>
      <c r="E201" s="167"/>
      <c r="F201" s="158">
        <f t="shared" si="10"/>
        <v>0.08</v>
      </c>
      <c r="G201" s="168">
        <v>0.08</v>
      </c>
      <c r="H201" s="168"/>
      <c r="I201" s="168"/>
      <c r="J201" s="168"/>
      <c r="K201" s="168"/>
      <c r="L201" s="168"/>
      <c r="M201" s="168"/>
      <c r="N201" s="168"/>
      <c r="O201" s="168"/>
      <c r="P201" s="168"/>
      <c r="Q201" s="168"/>
      <c r="R201" s="168"/>
      <c r="S201" s="168"/>
      <c r="T201" s="168"/>
      <c r="U201" s="168" t="s">
        <v>11</v>
      </c>
      <c r="V201" s="169" t="s">
        <v>775</v>
      </c>
      <c r="W201" s="132"/>
    </row>
    <row r="202" spans="1:23" s="120" customFormat="1" ht="30" x14ac:dyDescent="0.25">
      <c r="A202" s="258">
        <v>149</v>
      </c>
      <c r="B202" s="147" t="s">
        <v>776</v>
      </c>
      <c r="C202" s="186" t="s">
        <v>31</v>
      </c>
      <c r="D202" s="148">
        <f t="shared" si="11"/>
        <v>0.15</v>
      </c>
      <c r="E202" s="167"/>
      <c r="F202" s="158">
        <f t="shared" si="10"/>
        <v>0.15</v>
      </c>
      <c r="G202" s="168">
        <v>0.15</v>
      </c>
      <c r="H202" s="168"/>
      <c r="I202" s="168"/>
      <c r="J202" s="168"/>
      <c r="K202" s="168"/>
      <c r="L202" s="168"/>
      <c r="M202" s="168"/>
      <c r="N202" s="168"/>
      <c r="O202" s="168"/>
      <c r="P202" s="168"/>
      <c r="Q202" s="168"/>
      <c r="R202" s="168"/>
      <c r="S202" s="168"/>
      <c r="T202" s="168"/>
      <c r="U202" s="168" t="s">
        <v>11</v>
      </c>
      <c r="V202" s="169" t="s">
        <v>777</v>
      </c>
      <c r="W202" s="132"/>
    </row>
    <row r="203" spans="1:23" s="120" customFormat="1" ht="30" x14ac:dyDescent="0.25">
      <c r="A203" s="258">
        <v>150</v>
      </c>
      <c r="B203" s="147" t="s">
        <v>778</v>
      </c>
      <c r="C203" s="186" t="s">
        <v>31</v>
      </c>
      <c r="D203" s="148">
        <f t="shared" si="11"/>
        <v>0.75</v>
      </c>
      <c r="E203" s="167"/>
      <c r="F203" s="158">
        <f t="shared" si="10"/>
        <v>0.75</v>
      </c>
      <c r="G203" s="168">
        <v>0.75</v>
      </c>
      <c r="H203" s="168"/>
      <c r="I203" s="168"/>
      <c r="J203" s="168"/>
      <c r="K203" s="168"/>
      <c r="L203" s="168"/>
      <c r="M203" s="168"/>
      <c r="N203" s="168"/>
      <c r="O203" s="168"/>
      <c r="P203" s="168"/>
      <c r="Q203" s="168"/>
      <c r="R203" s="168"/>
      <c r="S203" s="168"/>
      <c r="T203" s="168"/>
      <c r="U203" s="168" t="s">
        <v>11</v>
      </c>
      <c r="V203" s="169" t="s">
        <v>779</v>
      </c>
      <c r="W203" s="132"/>
    </row>
    <row r="204" spans="1:23" s="120" customFormat="1" ht="30" x14ac:dyDescent="0.25">
      <c r="A204" s="258">
        <v>151</v>
      </c>
      <c r="B204" s="147" t="s">
        <v>780</v>
      </c>
      <c r="C204" s="186" t="s">
        <v>31</v>
      </c>
      <c r="D204" s="148">
        <f t="shared" si="11"/>
        <v>1.04</v>
      </c>
      <c r="E204" s="167"/>
      <c r="F204" s="158">
        <f t="shared" si="10"/>
        <v>1.04</v>
      </c>
      <c r="G204" s="168">
        <v>1.04</v>
      </c>
      <c r="H204" s="168"/>
      <c r="I204" s="168"/>
      <c r="J204" s="168"/>
      <c r="K204" s="168"/>
      <c r="L204" s="168"/>
      <c r="M204" s="168"/>
      <c r="N204" s="168"/>
      <c r="O204" s="168"/>
      <c r="P204" s="168"/>
      <c r="Q204" s="168"/>
      <c r="R204" s="168"/>
      <c r="S204" s="168"/>
      <c r="T204" s="168"/>
      <c r="U204" s="168" t="s">
        <v>11</v>
      </c>
      <c r="V204" s="169" t="s">
        <v>781</v>
      </c>
      <c r="W204" s="132"/>
    </row>
    <row r="205" spans="1:23" s="120" customFormat="1" ht="30" x14ac:dyDescent="0.25">
      <c r="A205" s="258">
        <v>152</v>
      </c>
      <c r="B205" s="147" t="s">
        <v>782</v>
      </c>
      <c r="C205" s="186" t="s">
        <v>31</v>
      </c>
      <c r="D205" s="148">
        <f t="shared" si="11"/>
        <v>0.52</v>
      </c>
      <c r="E205" s="167"/>
      <c r="F205" s="158">
        <f t="shared" si="10"/>
        <v>0.52</v>
      </c>
      <c r="G205" s="168">
        <v>0.52</v>
      </c>
      <c r="H205" s="168"/>
      <c r="I205" s="168"/>
      <c r="J205" s="168"/>
      <c r="K205" s="168"/>
      <c r="L205" s="168"/>
      <c r="M205" s="168"/>
      <c r="N205" s="168"/>
      <c r="O205" s="168"/>
      <c r="P205" s="168"/>
      <c r="Q205" s="168"/>
      <c r="R205" s="168"/>
      <c r="S205" s="168"/>
      <c r="T205" s="168"/>
      <c r="U205" s="168" t="s">
        <v>11</v>
      </c>
      <c r="V205" s="169" t="s">
        <v>783</v>
      </c>
      <c r="W205" s="132"/>
    </row>
    <row r="206" spans="1:23" s="120" customFormat="1" ht="30" x14ac:dyDescent="0.25">
      <c r="A206" s="258">
        <v>153</v>
      </c>
      <c r="B206" s="147" t="s">
        <v>784</v>
      </c>
      <c r="C206" s="186" t="s">
        <v>31</v>
      </c>
      <c r="D206" s="148">
        <f t="shared" si="11"/>
        <v>4.21</v>
      </c>
      <c r="E206" s="167"/>
      <c r="F206" s="158">
        <f t="shared" si="10"/>
        <v>4.21</v>
      </c>
      <c r="G206" s="168">
        <v>4.21</v>
      </c>
      <c r="H206" s="168"/>
      <c r="I206" s="168"/>
      <c r="J206" s="168"/>
      <c r="K206" s="168"/>
      <c r="L206" s="168"/>
      <c r="M206" s="168"/>
      <c r="N206" s="168"/>
      <c r="O206" s="168"/>
      <c r="P206" s="168"/>
      <c r="Q206" s="168"/>
      <c r="R206" s="168"/>
      <c r="S206" s="168"/>
      <c r="T206" s="168"/>
      <c r="U206" s="168" t="s">
        <v>11</v>
      </c>
      <c r="V206" s="169" t="s">
        <v>785</v>
      </c>
      <c r="W206" s="132"/>
    </row>
    <row r="207" spans="1:23" s="120" customFormat="1" ht="30" x14ac:dyDescent="0.25">
      <c r="A207" s="258">
        <v>154</v>
      </c>
      <c r="B207" s="147" t="s">
        <v>786</v>
      </c>
      <c r="C207" s="186" t="s">
        <v>31</v>
      </c>
      <c r="D207" s="148">
        <f t="shared" si="11"/>
        <v>2.69</v>
      </c>
      <c r="E207" s="167"/>
      <c r="F207" s="158">
        <f t="shared" si="10"/>
        <v>2.69</v>
      </c>
      <c r="G207" s="168">
        <v>2.69</v>
      </c>
      <c r="H207" s="168"/>
      <c r="I207" s="168"/>
      <c r="J207" s="168"/>
      <c r="K207" s="168"/>
      <c r="L207" s="168"/>
      <c r="M207" s="168"/>
      <c r="N207" s="168"/>
      <c r="O207" s="168"/>
      <c r="P207" s="168"/>
      <c r="Q207" s="168"/>
      <c r="R207" s="168"/>
      <c r="S207" s="168"/>
      <c r="T207" s="168"/>
      <c r="U207" s="168" t="s">
        <v>11</v>
      </c>
      <c r="V207" s="169" t="s">
        <v>787</v>
      </c>
      <c r="W207" s="132"/>
    </row>
    <row r="208" spans="1:23" s="120" customFormat="1" ht="30" x14ac:dyDescent="0.25">
      <c r="A208" s="258">
        <v>119</v>
      </c>
      <c r="B208" s="147" t="s">
        <v>213</v>
      </c>
      <c r="C208" s="186" t="s">
        <v>31</v>
      </c>
      <c r="D208" s="148">
        <f t="shared" si="11"/>
        <v>1.8900000000000001</v>
      </c>
      <c r="E208" s="149"/>
      <c r="F208" s="150">
        <f t="shared" si="10"/>
        <v>1.8900000000000001</v>
      </c>
      <c r="G208" s="151">
        <v>1.8900000000000001</v>
      </c>
      <c r="H208" s="151"/>
      <c r="I208" s="151"/>
      <c r="J208" s="151"/>
      <c r="K208" s="151"/>
      <c r="L208" s="151"/>
      <c r="M208" s="151"/>
      <c r="N208" s="151"/>
      <c r="O208" s="151"/>
      <c r="P208" s="151"/>
      <c r="Q208" s="151"/>
      <c r="R208" s="151"/>
      <c r="S208" s="151"/>
      <c r="T208" s="151"/>
      <c r="U208" s="152" t="s">
        <v>34</v>
      </c>
      <c r="V208" s="152" t="s">
        <v>682</v>
      </c>
      <c r="W208" s="132"/>
    </row>
    <row r="209" spans="1:23" s="120" customFormat="1" ht="30" x14ac:dyDescent="0.25">
      <c r="A209" s="258">
        <v>109</v>
      </c>
      <c r="B209" s="186" t="s">
        <v>169</v>
      </c>
      <c r="C209" s="186" t="s">
        <v>31</v>
      </c>
      <c r="D209" s="148">
        <v>0.04</v>
      </c>
      <c r="E209" s="148"/>
      <c r="F209" s="150">
        <f t="shared" si="10"/>
        <v>0.04</v>
      </c>
      <c r="G209" s="165"/>
      <c r="H209" s="165"/>
      <c r="I209" s="165">
        <v>0.04</v>
      </c>
      <c r="J209" s="165"/>
      <c r="K209" s="165"/>
      <c r="L209" s="165"/>
      <c r="M209" s="165"/>
      <c r="N209" s="165"/>
      <c r="O209" s="165"/>
      <c r="P209" s="165"/>
      <c r="Q209" s="165"/>
      <c r="R209" s="165"/>
      <c r="S209" s="165"/>
      <c r="T209" s="165"/>
      <c r="U209" s="132" t="s">
        <v>637</v>
      </c>
      <c r="V209" s="132" t="s">
        <v>170</v>
      </c>
      <c r="W209" s="132"/>
    </row>
    <row r="210" spans="1:23" s="120" customFormat="1" ht="135" x14ac:dyDescent="0.25">
      <c r="A210" s="258">
        <v>120</v>
      </c>
      <c r="B210" s="186" t="s">
        <v>164</v>
      </c>
      <c r="C210" s="186" t="s">
        <v>31</v>
      </c>
      <c r="D210" s="148">
        <f>F210</f>
        <v>5.25</v>
      </c>
      <c r="E210" s="148"/>
      <c r="F210" s="150">
        <f t="shared" si="10"/>
        <v>5.25</v>
      </c>
      <c r="G210" s="165">
        <v>5.25</v>
      </c>
      <c r="H210" s="165"/>
      <c r="I210" s="165"/>
      <c r="J210" s="165"/>
      <c r="K210" s="165"/>
      <c r="L210" s="165"/>
      <c r="M210" s="165"/>
      <c r="N210" s="165"/>
      <c r="O210" s="165"/>
      <c r="P210" s="165"/>
      <c r="Q210" s="165"/>
      <c r="R210" s="165"/>
      <c r="S210" s="165"/>
      <c r="T210" s="165"/>
      <c r="U210" s="132" t="s">
        <v>637</v>
      </c>
      <c r="V210" s="132" t="s">
        <v>683</v>
      </c>
      <c r="W210" s="132"/>
    </row>
    <row r="211" spans="1:23" s="120" customFormat="1" ht="30" x14ac:dyDescent="0.25">
      <c r="A211" s="258">
        <v>122</v>
      </c>
      <c r="B211" s="147" t="s">
        <v>701</v>
      </c>
      <c r="C211" s="186" t="s">
        <v>31</v>
      </c>
      <c r="D211" s="148">
        <f>E211+F211</f>
        <v>0.61</v>
      </c>
      <c r="E211" s="149"/>
      <c r="F211" s="158">
        <f t="shared" si="10"/>
        <v>0.61</v>
      </c>
      <c r="G211" s="152">
        <v>0.61</v>
      </c>
      <c r="H211" s="152"/>
      <c r="I211" s="152"/>
      <c r="J211" s="152"/>
      <c r="K211" s="152"/>
      <c r="L211" s="152"/>
      <c r="M211" s="152"/>
      <c r="N211" s="152"/>
      <c r="O211" s="152"/>
      <c r="P211" s="152"/>
      <c r="Q211" s="152"/>
      <c r="R211" s="152"/>
      <c r="S211" s="152"/>
      <c r="T211" s="152"/>
      <c r="U211" s="152" t="s">
        <v>8</v>
      </c>
      <c r="V211" s="132" t="s">
        <v>703</v>
      </c>
      <c r="W211" s="132"/>
    </row>
    <row r="212" spans="1:23" s="120" customFormat="1" ht="30" x14ac:dyDescent="0.25">
      <c r="A212" s="258">
        <v>155</v>
      </c>
      <c r="B212" s="206" t="s">
        <v>878</v>
      </c>
      <c r="C212" s="186" t="s">
        <v>32</v>
      </c>
      <c r="D212" s="207">
        <v>50</v>
      </c>
      <c r="E212" s="208">
        <v>50</v>
      </c>
      <c r="F212" s="158">
        <f t="shared" ref="F212:F219" si="12">SUM(G212:T212)</f>
        <v>0</v>
      </c>
      <c r="G212" s="159"/>
      <c r="H212" s="160"/>
      <c r="I212" s="160"/>
      <c r="J212" s="160"/>
      <c r="K212" s="160"/>
      <c r="L212" s="160"/>
      <c r="M212" s="160"/>
      <c r="N212" s="160"/>
      <c r="O212" s="160"/>
      <c r="P212" s="160"/>
      <c r="Q212" s="160"/>
      <c r="R212" s="160"/>
      <c r="S212" s="160"/>
      <c r="T212" s="160"/>
      <c r="U212" s="161" t="s">
        <v>7</v>
      </c>
      <c r="V212" s="161" t="s">
        <v>37</v>
      </c>
      <c r="W212" s="132"/>
    </row>
    <row r="213" spans="1:23" s="120" customFormat="1" ht="30" x14ac:dyDescent="0.25">
      <c r="A213" s="258">
        <v>156</v>
      </c>
      <c r="B213" s="147" t="s">
        <v>233</v>
      </c>
      <c r="C213" s="186" t="s">
        <v>638</v>
      </c>
      <c r="D213" s="148">
        <f>E213+F213</f>
        <v>0.13</v>
      </c>
      <c r="E213" s="149"/>
      <c r="F213" s="150">
        <f t="shared" si="12"/>
        <v>0.13</v>
      </c>
      <c r="G213" s="151">
        <v>0.13</v>
      </c>
      <c r="H213" s="151"/>
      <c r="I213" s="151"/>
      <c r="J213" s="151"/>
      <c r="K213" s="151"/>
      <c r="L213" s="151"/>
      <c r="M213" s="151"/>
      <c r="N213" s="151"/>
      <c r="O213" s="151"/>
      <c r="P213" s="151"/>
      <c r="Q213" s="151"/>
      <c r="R213" s="151"/>
      <c r="S213" s="151"/>
      <c r="T213" s="151"/>
      <c r="U213" s="152" t="s">
        <v>12</v>
      </c>
      <c r="V213" s="152" t="s">
        <v>681</v>
      </c>
      <c r="W213" s="132"/>
    </row>
    <row r="214" spans="1:23" s="131" customFormat="1" ht="45" x14ac:dyDescent="0.25">
      <c r="A214" s="258">
        <v>157</v>
      </c>
      <c r="B214" s="209" t="s">
        <v>794</v>
      </c>
      <c r="C214" s="186" t="s">
        <v>33</v>
      </c>
      <c r="D214" s="210">
        <f>F214</f>
        <v>0.05</v>
      </c>
      <c r="E214" s="211"/>
      <c r="F214" s="211">
        <f t="shared" si="12"/>
        <v>0.05</v>
      </c>
      <c r="G214" s="212"/>
      <c r="H214" s="213"/>
      <c r="I214" s="212">
        <v>0.05</v>
      </c>
      <c r="J214" s="213"/>
      <c r="K214" s="213"/>
      <c r="L214" s="213"/>
      <c r="M214" s="213"/>
      <c r="N214" s="213"/>
      <c r="O214" s="213"/>
      <c r="P214" s="213"/>
      <c r="Q214" s="213"/>
      <c r="R214" s="213"/>
      <c r="S214" s="213"/>
      <c r="T214" s="213"/>
      <c r="U214" s="214" t="s">
        <v>11</v>
      </c>
      <c r="V214" s="215"/>
      <c r="W214" s="132"/>
    </row>
    <row r="215" spans="1:23" s="131" customFormat="1" ht="45" x14ac:dyDescent="0.25">
      <c r="A215" s="258">
        <v>158</v>
      </c>
      <c r="B215" s="216" t="s">
        <v>795</v>
      </c>
      <c r="C215" s="186" t="s">
        <v>33</v>
      </c>
      <c r="D215" s="217">
        <f>F215</f>
        <v>0.3</v>
      </c>
      <c r="E215" s="218"/>
      <c r="F215" s="211">
        <f t="shared" si="12"/>
        <v>0.3</v>
      </c>
      <c r="G215" s="219"/>
      <c r="H215" s="219"/>
      <c r="I215" s="219">
        <v>0.3</v>
      </c>
      <c r="J215" s="219"/>
      <c r="K215" s="219"/>
      <c r="L215" s="219"/>
      <c r="M215" s="219"/>
      <c r="N215" s="219"/>
      <c r="O215" s="219"/>
      <c r="P215" s="219"/>
      <c r="Q215" s="219"/>
      <c r="R215" s="219"/>
      <c r="S215" s="219"/>
      <c r="T215" s="219"/>
      <c r="U215" s="214" t="s">
        <v>7</v>
      </c>
      <c r="V215" s="220" t="s">
        <v>497</v>
      </c>
      <c r="W215" s="132"/>
    </row>
    <row r="216" spans="1:23" s="131" customFormat="1" ht="45" x14ac:dyDescent="0.25">
      <c r="A216" s="258">
        <v>159</v>
      </c>
      <c r="B216" s="221" t="s">
        <v>174</v>
      </c>
      <c r="C216" s="186" t="s">
        <v>33</v>
      </c>
      <c r="D216" s="217">
        <v>1.88</v>
      </c>
      <c r="E216" s="217"/>
      <c r="F216" s="211">
        <f t="shared" si="12"/>
        <v>1.88</v>
      </c>
      <c r="G216" s="222"/>
      <c r="H216" s="222"/>
      <c r="I216" s="222">
        <v>1.88</v>
      </c>
      <c r="J216" s="222"/>
      <c r="K216" s="222"/>
      <c r="L216" s="222"/>
      <c r="M216" s="222"/>
      <c r="N216" s="222"/>
      <c r="O216" s="222"/>
      <c r="P216" s="222"/>
      <c r="Q216" s="222"/>
      <c r="R216" s="222"/>
      <c r="S216" s="222"/>
      <c r="T216" s="222"/>
      <c r="U216" s="220" t="s">
        <v>9</v>
      </c>
      <c r="V216" s="214" t="s">
        <v>175</v>
      </c>
      <c r="W216" s="132"/>
    </row>
    <row r="217" spans="1:23" s="131" customFormat="1" ht="45" x14ac:dyDescent="0.25">
      <c r="A217" s="258">
        <v>160</v>
      </c>
      <c r="B217" s="216" t="s">
        <v>555</v>
      </c>
      <c r="C217" s="186" t="s">
        <v>33</v>
      </c>
      <c r="D217" s="217">
        <f>F217</f>
        <v>3.6</v>
      </c>
      <c r="E217" s="218"/>
      <c r="F217" s="211">
        <f t="shared" si="12"/>
        <v>3.6</v>
      </c>
      <c r="G217" s="219"/>
      <c r="H217" s="219"/>
      <c r="I217" s="219">
        <v>3.6</v>
      </c>
      <c r="J217" s="219"/>
      <c r="K217" s="219"/>
      <c r="L217" s="219"/>
      <c r="M217" s="219"/>
      <c r="N217" s="219"/>
      <c r="O217" s="219"/>
      <c r="P217" s="219"/>
      <c r="Q217" s="219"/>
      <c r="R217" s="219"/>
      <c r="S217" s="219"/>
      <c r="T217" s="219"/>
      <c r="U217" s="220" t="s">
        <v>7</v>
      </c>
      <c r="V217" s="220" t="s">
        <v>498</v>
      </c>
      <c r="W217" s="132"/>
    </row>
    <row r="218" spans="1:23" s="120" customFormat="1" ht="45" x14ac:dyDescent="0.25">
      <c r="A218" s="258">
        <v>161</v>
      </c>
      <c r="B218" s="155" t="s">
        <v>879</v>
      </c>
      <c r="C218" s="186" t="s">
        <v>33</v>
      </c>
      <c r="D218" s="148">
        <v>4.63</v>
      </c>
      <c r="E218" s="148"/>
      <c r="F218" s="150">
        <f t="shared" si="12"/>
        <v>4.63</v>
      </c>
      <c r="G218" s="165"/>
      <c r="H218" s="165"/>
      <c r="I218" s="165">
        <v>4.63</v>
      </c>
      <c r="J218" s="165"/>
      <c r="K218" s="165"/>
      <c r="L218" s="165"/>
      <c r="M218" s="165"/>
      <c r="N218" s="165"/>
      <c r="O218" s="165"/>
      <c r="P218" s="165"/>
      <c r="Q218" s="165"/>
      <c r="R218" s="165"/>
      <c r="S218" s="165"/>
      <c r="T218" s="165"/>
      <c r="U218" s="152" t="s">
        <v>8</v>
      </c>
      <c r="V218" s="132" t="s">
        <v>181</v>
      </c>
      <c r="W218" s="132"/>
    </row>
    <row r="219" spans="1:23" s="131" customFormat="1" ht="60" x14ac:dyDescent="0.25">
      <c r="A219" s="258">
        <v>162</v>
      </c>
      <c r="B219" s="221" t="s">
        <v>205</v>
      </c>
      <c r="C219" s="186" t="s">
        <v>33</v>
      </c>
      <c r="D219" s="217">
        <v>5.3318000000000003</v>
      </c>
      <c r="E219" s="217"/>
      <c r="F219" s="211">
        <f t="shared" si="12"/>
        <v>5.33</v>
      </c>
      <c r="G219" s="222"/>
      <c r="H219" s="222"/>
      <c r="I219" s="222">
        <v>5.33</v>
      </c>
      <c r="J219" s="222"/>
      <c r="K219" s="222"/>
      <c r="L219" s="222"/>
      <c r="M219" s="222"/>
      <c r="N219" s="222"/>
      <c r="O219" s="222"/>
      <c r="P219" s="222"/>
      <c r="Q219" s="222"/>
      <c r="R219" s="222"/>
      <c r="S219" s="222"/>
      <c r="T219" s="222"/>
      <c r="U219" s="220" t="s">
        <v>11</v>
      </c>
      <c r="V219" s="214" t="s">
        <v>798</v>
      </c>
      <c r="W219" s="132"/>
    </row>
    <row r="220" spans="1:23" s="131" customFormat="1" ht="45" x14ac:dyDescent="0.25">
      <c r="A220" s="258">
        <v>163</v>
      </c>
      <c r="B220" s="221" t="s">
        <v>177</v>
      </c>
      <c r="C220" s="186" t="s">
        <v>33</v>
      </c>
      <c r="D220" s="217">
        <v>3.1</v>
      </c>
      <c r="E220" s="217"/>
      <c r="F220" s="217">
        <v>3.1</v>
      </c>
      <c r="G220" s="222"/>
      <c r="H220" s="222"/>
      <c r="I220" s="222">
        <v>3.1</v>
      </c>
      <c r="J220" s="222"/>
      <c r="K220" s="222"/>
      <c r="L220" s="222"/>
      <c r="M220" s="222"/>
      <c r="N220" s="222"/>
      <c r="O220" s="222"/>
      <c r="P220" s="222"/>
      <c r="Q220" s="222"/>
      <c r="R220" s="222"/>
      <c r="S220" s="222"/>
      <c r="T220" s="222"/>
      <c r="U220" s="220" t="s">
        <v>7</v>
      </c>
      <c r="V220" s="214" t="s">
        <v>852</v>
      </c>
      <c r="W220" s="132"/>
    </row>
    <row r="221" spans="1:23" s="131" customFormat="1" ht="135" x14ac:dyDescent="0.25">
      <c r="A221" s="258">
        <v>166</v>
      </c>
      <c r="B221" s="221" t="s">
        <v>207</v>
      </c>
      <c r="C221" s="186" t="s">
        <v>33</v>
      </c>
      <c r="D221" s="217">
        <v>19.40147</v>
      </c>
      <c r="E221" s="217"/>
      <c r="F221" s="211">
        <f>SUM(G221:T221)</f>
        <v>19.399999999999999</v>
      </c>
      <c r="G221" s="222"/>
      <c r="H221" s="222"/>
      <c r="I221" s="222">
        <v>19.399999999999999</v>
      </c>
      <c r="J221" s="222"/>
      <c r="K221" s="222"/>
      <c r="L221" s="222"/>
      <c r="M221" s="222"/>
      <c r="N221" s="222"/>
      <c r="O221" s="222"/>
      <c r="P221" s="222"/>
      <c r="Q221" s="222"/>
      <c r="R221" s="222"/>
      <c r="S221" s="222"/>
      <c r="T221" s="222"/>
      <c r="U221" s="220" t="s">
        <v>11</v>
      </c>
      <c r="V221" s="214" t="s">
        <v>800</v>
      </c>
      <c r="W221" s="132"/>
    </row>
    <row r="222" spans="1:23" s="131" customFormat="1" ht="45" x14ac:dyDescent="0.25">
      <c r="A222" s="258">
        <v>167</v>
      </c>
      <c r="B222" s="216" t="s">
        <v>636</v>
      </c>
      <c r="C222" s="186" t="s">
        <v>33</v>
      </c>
      <c r="D222" s="217">
        <v>2</v>
      </c>
      <c r="E222" s="218"/>
      <c r="F222" s="223">
        <v>2</v>
      </c>
      <c r="G222" s="220"/>
      <c r="H222" s="220"/>
      <c r="I222" s="220">
        <v>2</v>
      </c>
      <c r="J222" s="220"/>
      <c r="K222" s="220"/>
      <c r="L222" s="220"/>
      <c r="M222" s="220"/>
      <c r="N222" s="220"/>
      <c r="O222" s="220"/>
      <c r="P222" s="220"/>
      <c r="Q222" s="220"/>
      <c r="R222" s="220"/>
      <c r="S222" s="220"/>
      <c r="T222" s="220"/>
      <c r="U222" s="220" t="s">
        <v>9</v>
      </c>
      <c r="V222" s="214">
        <v>2021.2021999999999</v>
      </c>
      <c r="W222" s="132"/>
    </row>
    <row r="223" spans="1:23" s="131" customFormat="1" ht="45" x14ac:dyDescent="0.25">
      <c r="A223" s="258">
        <v>168</v>
      </c>
      <c r="B223" s="216" t="s">
        <v>639</v>
      </c>
      <c r="C223" s="186" t="s">
        <v>33</v>
      </c>
      <c r="D223" s="217">
        <v>3.6</v>
      </c>
      <c r="E223" s="218"/>
      <c r="F223" s="218">
        <v>3.6</v>
      </c>
      <c r="G223" s="220"/>
      <c r="H223" s="224"/>
      <c r="I223" s="220">
        <v>3.6</v>
      </c>
      <c r="J223" s="224"/>
      <c r="K223" s="224"/>
      <c r="L223" s="224"/>
      <c r="M223" s="224"/>
      <c r="N223" s="224"/>
      <c r="O223" s="224"/>
      <c r="P223" s="224"/>
      <c r="Q223" s="224"/>
      <c r="R223" s="224"/>
      <c r="S223" s="224"/>
      <c r="T223" s="224"/>
      <c r="U223" s="220" t="s">
        <v>640</v>
      </c>
      <c r="V223" s="214">
        <v>2021.2021999999999</v>
      </c>
      <c r="W223" s="132"/>
    </row>
    <row r="224" spans="1:23" s="177" customFormat="1" ht="40.5" customHeight="1" x14ac:dyDescent="0.25">
      <c r="A224" s="235">
        <v>1</v>
      </c>
      <c r="B224" s="236" t="s">
        <v>911</v>
      </c>
      <c r="C224" s="262" t="s">
        <v>66</v>
      </c>
      <c r="D224" s="238">
        <v>0.2</v>
      </c>
      <c r="E224" s="240"/>
      <c r="F224" s="238">
        <v>0.2</v>
      </c>
      <c r="G224" s="243">
        <v>0.2</v>
      </c>
      <c r="H224" s="240"/>
      <c r="I224" s="240"/>
      <c r="J224" s="240"/>
      <c r="K224" s="240"/>
      <c r="L224" s="240"/>
      <c r="M224" s="240"/>
      <c r="N224" s="240"/>
      <c r="O224" s="240"/>
      <c r="P224" s="240"/>
      <c r="Q224" s="240"/>
      <c r="R224" s="240"/>
      <c r="S224" s="240"/>
      <c r="T224" s="240"/>
      <c r="U224" s="146" t="s">
        <v>8</v>
      </c>
      <c r="V224" s="140" t="s">
        <v>975</v>
      </c>
      <c r="W224" s="240"/>
    </row>
    <row r="225" spans="1:23" s="177" customFormat="1" ht="25.5" x14ac:dyDescent="0.25">
      <c r="A225" s="259">
        <v>2</v>
      </c>
      <c r="B225" s="237" t="s">
        <v>814</v>
      </c>
      <c r="C225" s="261" t="s">
        <v>33</v>
      </c>
      <c r="D225" s="239">
        <f>E225+F225</f>
        <v>0.34</v>
      </c>
      <c r="E225" s="242"/>
      <c r="F225" s="239">
        <f>SUM(G225:T225)</f>
        <v>0.34</v>
      </c>
      <c r="G225" s="244">
        <v>0.34</v>
      </c>
      <c r="H225" s="242"/>
      <c r="I225" s="242"/>
      <c r="J225" s="242"/>
      <c r="K225" s="242"/>
      <c r="L225" s="242"/>
      <c r="M225" s="242"/>
      <c r="N225" s="242"/>
      <c r="O225" s="242"/>
      <c r="P225" s="242"/>
      <c r="Q225" s="242"/>
      <c r="R225" s="242"/>
      <c r="S225" s="242"/>
      <c r="T225" s="242"/>
      <c r="U225" s="246" t="s">
        <v>9</v>
      </c>
      <c r="V225" s="246" t="s">
        <v>925</v>
      </c>
      <c r="W225" s="242"/>
    </row>
    <row r="226" spans="1:23" s="120" customFormat="1" x14ac:dyDescent="0.25">
      <c r="A226" s="141" t="s">
        <v>676</v>
      </c>
      <c r="B226" s="247" t="s">
        <v>991</v>
      </c>
      <c r="C226" s="171"/>
      <c r="D226" s="143"/>
      <c r="E226" s="144"/>
      <c r="F226" s="143"/>
      <c r="G226" s="172"/>
      <c r="H226" s="172"/>
      <c r="I226" s="173"/>
      <c r="J226" s="173"/>
      <c r="K226" s="173"/>
      <c r="L226" s="173"/>
      <c r="M226" s="172"/>
      <c r="N226" s="173"/>
      <c r="O226" s="173"/>
      <c r="P226" s="173"/>
      <c r="Q226" s="173"/>
      <c r="R226" s="173"/>
      <c r="S226" s="173"/>
      <c r="T226" s="174"/>
      <c r="U226" s="175"/>
      <c r="V226" s="176"/>
      <c r="W226" s="132"/>
    </row>
    <row r="227" spans="1:23" s="120" customFormat="1" x14ac:dyDescent="0.25">
      <c r="A227" s="258">
        <v>172</v>
      </c>
      <c r="B227" s="154" t="s">
        <v>395</v>
      </c>
      <c r="C227" s="186" t="s">
        <v>396</v>
      </c>
      <c r="D227" s="148">
        <v>0.39</v>
      </c>
      <c r="E227" s="149">
        <v>0.39</v>
      </c>
      <c r="F227" s="150">
        <f>SUM(G227:T227)</f>
        <v>0</v>
      </c>
      <c r="G227" s="151"/>
      <c r="H227" s="151"/>
      <c r="I227" s="151"/>
      <c r="J227" s="151"/>
      <c r="K227" s="151"/>
      <c r="L227" s="151"/>
      <c r="M227" s="151"/>
      <c r="N227" s="151"/>
      <c r="O227" s="151"/>
      <c r="P227" s="151"/>
      <c r="Q227" s="151"/>
      <c r="R227" s="151"/>
      <c r="S227" s="151"/>
      <c r="T227" s="151"/>
      <c r="U227" s="152" t="s">
        <v>6</v>
      </c>
      <c r="V227" s="152" t="s">
        <v>397</v>
      </c>
      <c r="W227" s="132"/>
    </row>
    <row r="228" spans="1:23" s="120" customFormat="1" ht="30" x14ac:dyDescent="0.25">
      <c r="A228" s="258">
        <v>175</v>
      </c>
      <c r="B228" s="155" t="s">
        <v>427</v>
      </c>
      <c r="C228" s="186" t="s">
        <v>22</v>
      </c>
      <c r="D228" s="148">
        <v>0.2</v>
      </c>
      <c r="E228" s="148">
        <v>0.2</v>
      </c>
      <c r="F228" s="150">
        <v>0</v>
      </c>
      <c r="G228" s="165"/>
      <c r="H228" s="165"/>
      <c r="I228" s="165"/>
      <c r="J228" s="165"/>
      <c r="K228" s="165"/>
      <c r="L228" s="165"/>
      <c r="M228" s="165"/>
      <c r="N228" s="165"/>
      <c r="O228" s="165"/>
      <c r="P228" s="165"/>
      <c r="Q228" s="165"/>
      <c r="R228" s="165"/>
      <c r="S228" s="165"/>
      <c r="T228" s="165"/>
      <c r="U228" s="132" t="s">
        <v>9</v>
      </c>
      <c r="V228" s="132"/>
      <c r="W228" s="132"/>
    </row>
    <row r="229" spans="1:23" s="120" customFormat="1" ht="30" x14ac:dyDescent="0.25">
      <c r="A229" s="258">
        <v>176</v>
      </c>
      <c r="B229" s="225" t="s">
        <v>609</v>
      </c>
      <c r="C229" s="186" t="s">
        <v>16</v>
      </c>
      <c r="D229" s="148">
        <v>0.15</v>
      </c>
      <c r="E229" s="148">
        <v>0.15</v>
      </c>
      <c r="F229" s="158">
        <f t="shared" ref="F229:F234" si="13">SUM(G229:T229)</f>
        <v>0</v>
      </c>
      <c r="G229" s="165"/>
      <c r="H229" s="165"/>
      <c r="I229" s="165"/>
      <c r="J229" s="165"/>
      <c r="K229" s="165"/>
      <c r="L229" s="165"/>
      <c r="M229" s="165"/>
      <c r="N229" s="165"/>
      <c r="O229" s="165"/>
      <c r="P229" s="165"/>
      <c r="Q229" s="165"/>
      <c r="R229" s="165"/>
      <c r="S229" s="165"/>
      <c r="T229" s="165"/>
      <c r="U229" s="161" t="s">
        <v>11</v>
      </c>
      <c r="V229" s="132">
        <v>2022</v>
      </c>
      <c r="W229" s="132"/>
    </row>
    <row r="230" spans="1:23" s="120" customFormat="1" x14ac:dyDescent="0.25">
      <c r="A230" s="258">
        <v>177</v>
      </c>
      <c r="B230" s="163" t="s">
        <v>300</v>
      </c>
      <c r="C230" s="186" t="s">
        <v>33</v>
      </c>
      <c r="D230" s="148">
        <v>5.0999999999999997E-2</v>
      </c>
      <c r="E230" s="149">
        <v>5.0999999999999997E-2</v>
      </c>
      <c r="F230" s="150">
        <f t="shared" si="13"/>
        <v>0</v>
      </c>
      <c r="G230" s="151"/>
      <c r="H230" s="151"/>
      <c r="I230" s="151"/>
      <c r="J230" s="151"/>
      <c r="K230" s="151"/>
      <c r="L230" s="151"/>
      <c r="M230" s="151"/>
      <c r="N230" s="151"/>
      <c r="O230" s="151"/>
      <c r="P230" s="151"/>
      <c r="Q230" s="151"/>
      <c r="R230" s="151"/>
      <c r="S230" s="151"/>
      <c r="T230" s="151"/>
      <c r="U230" s="152" t="s">
        <v>8</v>
      </c>
      <c r="V230" s="152" t="s">
        <v>301</v>
      </c>
      <c r="W230" s="132"/>
    </row>
    <row r="231" spans="1:23" s="120" customFormat="1" x14ac:dyDescent="0.25">
      <c r="A231" s="258">
        <v>178</v>
      </c>
      <c r="B231" s="147" t="s">
        <v>334</v>
      </c>
      <c r="C231" s="186" t="s">
        <v>33</v>
      </c>
      <c r="D231" s="148">
        <v>0.68540000000000001</v>
      </c>
      <c r="E231" s="149">
        <v>0.68540000000000001</v>
      </c>
      <c r="F231" s="150">
        <f t="shared" si="13"/>
        <v>0</v>
      </c>
      <c r="G231" s="151"/>
      <c r="H231" s="151"/>
      <c r="I231" s="151"/>
      <c r="J231" s="151"/>
      <c r="K231" s="151"/>
      <c r="L231" s="151"/>
      <c r="M231" s="151"/>
      <c r="N231" s="151"/>
      <c r="O231" s="151"/>
      <c r="P231" s="151"/>
      <c r="Q231" s="151"/>
      <c r="R231" s="151"/>
      <c r="S231" s="151"/>
      <c r="T231" s="151"/>
      <c r="U231" s="152" t="s">
        <v>10</v>
      </c>
      <c r="V231" s="152" t="s">
        <v>335</v>
      </c>
      <c r="W231" s="132"/>
    </row>
    <row r="232" spans="1:23" s="120" customFormat="1" ht="30" x14ac:dyDescent="0.25">
      <c r="A232" s="258">
        <v>179</v>
      </c>
      <c r="B232" s="147" t="s">
        <v>336</v>
      </c>
      <c r="C232" s="186" t="s">
        <v>33</v>
      </c>
      <c r="D232" s="148">
        <v>0.74199999999999999</v>
      </c>
      <c r="E232" s="149">
        <v>0.74199999999999999</v>
      </c>
      <c r="F232" s="150">
        <f t="shared" si="13"/>
        <v>0</v>
      </c>
      <c r="G232" s="151"/>
      <c r="H232" s="151"/>
      <c r="I232" s="151"/>
      <c r="J232" s="151"/>
      <c r="K232" s="151"/>
      <c r="L232" s="151"/>
      <c r="M232" s="151"/>
      <c r="N232" s="151"/>
      <c r="O232" s="151"/>
      <c r="P232" s="151"/>
      <c r="Q232" s="151"/>
      <c r="R232" s="151"/>
      <c r="S232" s="151"/>
      <c r="T232" s="151"/>
      <c r="U232" s="152" t="s">
        <v>10</v>
      </c>
      <c r="V232" s="152" t="s">
        <v>337</v>
      </c>
      <c r="W232" s="132"/>
    </row>
    <row r="233" spans="1:23" s="120" customFormat="1" x14ac:dyDescent="0.25">
      <c r="A233" s="258">
        <v>180</v>
      </c>
      <c r="B233" s="226" t="s">
        <v>298</v>
      </c>
      <c r="C233" s="186" t="s">
        <v>33</v>
      </c>
      <c r="D233" s="148">
        <v>1.91998</v>
      </c>
      <c r="E233" s="149">
        <v>1.91998</v>
      </c>
      <c r="F233" s="150">
        <f t="shared" si="13"/>
        <v>0</v>
      </c>
      <c r="G233" s="151"/>
      <c r="H233" s="151"/>
      <c r="I233" s="151"/>
      <c r="J233" s="151"/>
      <c r="K233" s="151"/>
      <c r="L233" s="151"/>
      <c r="M233" s="151"/>
      <c r="N233" s="151"/>
      <c r="O233" s="151"/>
      <c r="P233" s="151"/>
      <c r="Q233" s="151"/>
      <c r="R233" s="151"/>
      <c r="S233" s="151"/>
      <c r="T233" s="151"/>
      <c r="U233" s="152" t="s">
        <v>8</v>
      </c>
      <c r="V233" s="152" t="s">
        <v>299</v>
      </c>
      <c r="W233" s="132"/>
    </row>
    <row r="234" spans="1:23" s="120" customFormat="1" ht="30" x14ac:dyDescent="0.25">
      <c r="A234" s="258">
        <v>182</v>
      </c>
      <c r="B234" s="155" t="s">
        <v>306</v>
      </c>
      <c r="C234" s="186" t="s">
        <v>33</v>
      </c>
      <c r="D234" s="148">
        <v>3.4</v>
      </c>
      <c r="E234" s="148">
        <v>3.4</v>
      </c>
      <c r="F234" s="150">
        <f t="shared" si="13"/>
        <v>0</v>
      </c>
      <c r="G234" s="157"/>
      <c r="H234" s="157"/>
      <c r="I234" s="157"/>
      <c r="J234" s="157"/>
      <c r="K234" s="157"/>
      <c r="L234" s="157"/>
      <c r="M234" s="157"/>
      <c r="N234" s="157"/>
      <c r="O234" s="157"/>
      <c r="P234" s="157"/>
      <c r="Q234" s="157"/>
      <c r="R234" s="157"/>
      <c r="S234" s="157"/>
      <c r="T234" s="157"/>
      <c r="U234" s="132" t="s">
        <v>8</v>
      </c>
      <c r="V234" s="132" t="s">
        <v>307</v>
      </c>
      <c r="W234" s="132"/>
    </row>
    <row r="235" spans="1:23" s="120" customFormat="1" x14ac:dyDescent="0.25">
      <c r="A235" s="258">
        <v>183</v>
      </c>
      <c r="B235" s="227" t="s">
        <v>880</v>
      </c>
      <c r="C235" s="186" t="s">
        <v>33</v>
      </c>
      <c r="D235" s="149">
        <v>0.76</v>
      </c>
      <c r="E235" s="149">
        <v>0.76</v>
      </c>
      <c r="F235" s="158">
        <v>0</v>
      </c>
      <c r="G235" s="228"/>
      <c r="H235" s="228"/>
      <c r="I235" s="228"/>
      <c r="J235" s="228"/>
      <c r="K235" s="228"/>
      <c r="L235" s="228"/>
      <c r="M235" s="228"/>
      <c r="N235" s="228"/>
      <c r="O235" s="228"/>
      <c r="P235" s="228"/>
      <c r="Q235" s="228"/>
      <c r="R235" s="228"/>
      <c r="S235" s="228"/>
      <c r="T235" s="228"/>
      <c r="U235" s="228" t="s">
        <v>10</v>
      </c>
      <c r="V235" s="229" t="s">
        <v>629</v>
      </c>
      <c r="W235" s="132"/>
    </row>
    <row r="236" spans="1:23" s="120" customFormat="1" x14ac:dyDescent="0.25">
      <c r="A236" s="258">
        <v>184</v>
      </c>
      <c r="B236" s="227" t="s">
        <v>630</v>
      </c>
      <c r="C236" s="186" t="s">
        <v>33</v>
      </c>
      <c r="D236" s="149">
        <v>2.37</v>
      </c>
      <c r="E236" s="149">
        <v>2.37</v>
      </c>
      <c r="F236" s="158">
        <v>0</v>
      </c>
      <c r="G236" s="228"/>
      <c r="H236" s="228"/>
      <c r="I236" s="228"/>
      <c r="J236" s="228"/>
      <c r="K236" s="228"/>
      <c r="L236" s="228"/>
      <c r="M236" s="228"/>
      <c r="N236" s="228"/>
      <c r="O236" s="228"/>
      <c r="P236" s="228"/>
      <c r="Q236" s="228"/>
      <c r="R236" s="228"/>
      <c r="S236" s="228"/>
      <c r="T236" s="228"/>
      <c r="U236" s="228" t="s">
        <v>8</v>
      </c>
      <c r="V236" s="229" t="s">
        <v>629</v>
      </c>
      <c r="W236" s="132"/>
    </row>
    <row r="237" spans="1:23" s="120" customFormat="1" ht="30" x14ac:dyDescent="0.25">
      <c r="A237" s="258">
        <v>185</v>
      </c>
      <c r="B237" s="230" t="s">
        <v>628</v>
      </c>
      <c r="C237" s="186" t="s">
        <v>33</v>
      </c>
      <c r="D237" s="148">
        <v>3.64</v>
      </c>
      <c r="E237" s="148">
        <v>3.64</v>
      </c>
      <c r="F237" s="158">
        <v>0</v>
      </c>
      <c r="G237" s="132"/>
      <c r="H237" s="132"/>
      <c r="I237" s="132"/>
      <c r="J237" s="132"/>
      <c r="K237" s="132"/>
      <c r="L237" s="132"/>
      <c r="M237" s="132"/>
      <c r="N237" s="132"/>
      <c r="O237" s="132"/>
      <c r="P237" s="132"/>
      <c r="Q237" s="132"/>
      <c r="R237" s="132"/>
      <c r="S237" s="132"/>
      <c r="T237" s="132"/>
      <c r="U237" s="168" t="s">
        <v>7</v>
      </c>
      <c r="V237" s="132">
        <v>2022</v>
      </c>
      <c r="W237" s="132"/>
    </row>
    <row r="238" spans="1:23" s="120" customFormat="1" ht="30" x14ac:dyDescent="0.25">
      <c r="A238" s="258">
        <v>186</v>
      </c>
      <c r="B238" s="147" t="s">
        <v>356</v>
      </c>
      <c r="C238" s="186" t="s">
        <v>27</v>
      </c>
      <c r="D238" s="148">
        <v>5.28E-3</v>
      </c>
      <c r="E238" s="149">
        <v>5.28E-3</v>
      </c>
      <c r="F238" s="150">
        <f>SUM(G238:T238)</f>
        <v>0</v>
      </c>
      <c r="G238" s="151"/>
      <c r="H238" s="151"/>
      <c r="I238" s="151"/>
      <c r="J238" s="151"/>
      <c r="K238" s="151"/>
      <c r="L238" s="151"/>
      <c r="M238" s="151"/>
      <c r="N238" s="151"/>
      <c r="O238" s="151"/>
      <c r="P238" s="151"/>
      <c r="Q238" s="151"/>
      <c r="R238" s="151"/>
      <c r="S238" s="151"/>
      <c r="T238" s="151"/>
      <c r="U238" s="152" t="s">
        <v>6</v>
      </c>
      <c r="V238" s="152" t="s">
        <v>357</v>
      </c>
      <c r="W238" s="132"/>
    </row>
    <row r="239" spans="1:23" s="120" customFormat="1" ht="30" x14ac:dyDescent="0.25">
      <c r="A239" s="258">
        <v>188</v>
      </c>
      <c r="B239" s="147" t="s">
        <v>360</v>
      </c>
      <c r="C239" s="186" t="s">
        <v>27</v>
      </c>
      <c r="D239" s="148">
        <v>2.7900000000000001E-2</v>
      </c>
      <c r="E239" s="149">
        <v>2.7900000000000001E-2</v>
      </c>
      <c r="F239" s="150">
        <f>SUM(G239:T239)</f>
        <v>0</v>
      </c>
      <c r="G239" s="151"/>
      <c r="H239" s="151"/>
      <c r="I239" s="151"/>
      <c r="J239" s="151"/>
      <c r="K239" s="151"/>
      <c r="L239" s="151"/>
      <c r="M239" s="151"/>
      <c r="N239" s="151"/>
      <c r="O239" s="151"/>
      <c r="P239" s="151"/>
      <c r="Q239" s="151"/>
      <c r="R239" s="151"/>
      <c r="S239" s="151"/>
      <c r="T239" s="151"/>
      <c r="U239" s="152" t="s">
        <v>6</v>
      </c>
      <c r="V239" s="152" t="s">
        <v>361</v>
      </c>
      <c r="W239" s="132"/>
    </row>
    <row r="240" spans="1:23" s="120" customFormat="1" ht="30" x14ac:dyDescent="0.25">
      <c r="A240" s="258">
        <v>189</v>
      </c>
      <c r="B240" s="155" t="s">
        <v>582</v>
      </c>
      <c r="C240" s="186" t="s">
        <v>27</v>
      </c>
      <c r="D240" s="149">
        <v>3.4500000000000003E-2</v>
      </c>
      <c r="E240" s="149">
        <v>3.4500000000000003E-2</v>
      </c>
      <c r="F240" s="150">
        <f>SUM(G240:T240)</f>
        <v>0</v>
      </c>
      <c r="G240" s="151"/>
      <c r="H240" s="151"/>
      <c r="I240" s="151"/>
      <c r="J240" s="151"/>
      <c r="K240" s="151"/>
      <c r="L240" s="151"/>
      <c r="M240" s="151"/>
      <c r="N240" s="151"/>
      <c r="O240" s="151"/>
      <c r="P240" s="151"/>
      <c r="Q240" s="151"/>
      <c r="R240" s="151"/>
      <c r="S240" s="151"/>
      <c r="T240" s="151"/>
      <c r="U240" s="132" t="s">
        <v>400</v>
      </c>
      <c r="V240" s="132" t="s">
        <v>479</v>
      </c>
      <c r="W240" s="132"/>
    </row>
    <row r="241" spans="1:23" s="120" customFormat="1" ht="30" x14ac:dyDescent="0.25">
      <c r="A241" s="258">
        <v>190</v>
      </c>
      <c r="B241" s="155" t="s">
        <v>583</v>
      </c>
      <c r="C241" s="186" t="s">
        <v>27</v>
      </c>
      <c r="D241" s="149">
        <v>6.9199999999999998E-2</v>
      </c>
      <c r="E241" s="149"/>
      <c r="F241" s="149">
        <v>6.9199999999999998E-2</v>
      </c>
      <c r="G241" s="151"/>
      <c r="H241" s="151"/>
      <c r="I241" s="151"/>
      <c r="J241" s="151"/>
      <c r="K241" s="151"/>
      <c r="L241" s="151"/>
      <c r="M241" s="151">
        <v>6.9199999999999998E-2</v>
      </c>
      <c r="N241" s="151"/>
      <c r="O241" s="151"/>
      <c r="P241" s="151"/>
      <c r="Q241" s="151"/>
      <c r="R241" s="151"/>
      <c r="S241" s="151"/>
      <c r="T241" s="151"/>
      <c r="U241" s="132" t="s">
        <v>400</v>
      </c>
      <c r="V241" s="132" t="s">
        <v>480</v>
      </c>
      <c r="W241" s="132"/>
    </row>
    <row r="242" spans="1:23" s="120" customFormat="1" x14ac:dyDescent="0.25">
      <c r="A242" s="258">
        <v>191</v>
      </c>
      <c r="B242" s="147" t="s">
        <v>282</v>
      </c>
      <c r="C242" s="186" t="s">
        <v>27</v>
      </c>
      <c r="D242" s="148">
        <v>0.24709999999999999</v>
      </c>
      <c r="E242" s="149">
        <v>0.24709999999999999</v>
      </c>
      <c r="F242" s="150">
        <f t="shared" ref="F242:F270" si="14">SUM(G242:T242)</f>
        <v>0</v>
      </c>
      <c r="G242" s="151"/>
      <c r="H242" s="151"/>
      <c r="I242" s="151"/>
      <c r="J242" s="151"/>
      <c r="K242" s="151"/>
      <c r="L242" s="151"/>
      <c r="M242" s="151"/>
      <c r="N242" s="151"/>
      <c r="O242" s="151"/>
      <c r="P242" s="151"/>
      <c r="Q242" s="151"/>
      <c r="R242" s="151"/>
      <c r="S242" s="151"/>
      <c r="T242" s="151"/>
      <c r="U242" s="152" t="s">
        <v>6</v>
      </c>
      <c r="V242" s="152" t="s">
        <v>283</v>
      </c>
      <c r="W242" s="132"/>
    </row>
    <row r="243" spans="1:23" s="120" customFormat="1" x14ac:dyDescent="0.25">
      <c r="A243" s="258">
        <v>192</v>
      </c>
      <c r="B243" s="155" t="s">
        <v>689</v>
      </c>
      <c r="C243" s="186" t="s">
        <v>27</v>
      </c>
      <c r="D243" s="158">
        <v>3.5</v>
      </c>
      <c r="E243" s="158">
        <v>3.5</v>
      </c>
      <c r="F243" s="150">
        <f t="shared" si="14"/>
        <v>0</v>
      </c>
      <c r="G243" s="159"/>
      <c r="H243" s="160"/>
      <c r="I243" s="160"/>
      <c r="J243" s="160"/>
      <c r="K243" s="160"/>
      <c r="L243" s="160"/>
      <c r="M243" s="160"/>
      <c r="N243" s="160"/>
      <c r="O243" s="160"/>
      <c r="P243" s="160"/>
      <c r="Q243" s="160"/>
      <c r="R243" s="160"/>
      <c r="S243" s="160"/>
      <c r="T243" s="160"/>
      <c r="U243" s="152" t="s">
        <v>6</v>
      </c>
      <c r="V243" s="161"/>
      <c r="W243" s="132"/>
    </row>
    <row r="244" spans="1:23" s="120" customFormat="1" ht="45" x14ac:dyDescent="0.25">
      <c r="A244" s="258">
        <v>193</v>
      </c>
      <c r="B244" s="147" t="s">
        <v>310</v>
      </c>
      <c r="C244" s="186" t="s">
        <v>25</v>
      </c>
      <c r="D244" s="148">
        <v>5.4199999999999998E-2</v>
      </c>
      <c r="E244" s="149">
        <v>5.4199999999999998E-2</v>
      </c>
      <c r="F244" s="150">
        <f t="shared" si="14"/>
        <v>0</v>
      </c>
      <c r="G244" s="151"/>
      <c r="H244" s="151"/>
      <c r="I244" s="151"/>
      <c r="J244" s="151"/>
      <c r="K244" s="151"/>
      <c r="L244" s="151"/>
      <c r="M244" s="151"/>
      <c r="N244" s="151"/>
      <c r="O244" s="151"/>
      <c r="P244" s="151"/>
      <c r="Q244" s="151"/>
      <c r="R244" s="151"/>
      <c r="S244" s="151"/>
      <c r="T244" s="151"/>
      <c r="U244" s="152" t="s">
        <v>12</v>
      </c>
      <c r="V244" s="152" t="s">
        <v>311</v>
      </c>
      <c r="W244" s="132"/>
    </row>
    <row r="245" spans="1:23" s="120" customFormat="1" ht="30" x14ac:dyDescent="0.25">
      <c r="A245" s="258">
        <v>195</v>
      </c>
      <c r="B245" s="147" t="s">
        <v>312</v>
      </c>
      <c r="C245" s="186" t="s">
        <v>25</v>
      </c>
      <c r="D245" s="148">
        <v>0.10422000000000001</v>
      </c>
      <c r="E245" s="149">
        <v>0.10422000000000001</v>
      </c>
      <c r="F245" s="150">
        <f t="shared" si="14"/>
        <v>0</v>
      </c>
      <c r="G245" s="151"/>
      <c r="H245" s="151"/>
      <c r="I245" s="151"/>
      <c r="J245" s="151"/>
      <c r="K245" s="151"/>
      <c r="L245" s="151"/>
      <c r="M245" s="151"/>
      <c r="N245" s="151"/>
      <c r="O245" s="151"/>
      <c r="P245" s="151"/>
      <c r="Q245" s="151"/>
      <c r="R245" s="151"/>
      <c r="S245" s="151"/>
      <c r="T245" s="151"/>
      <c r="U245" s="152" t="s">
        <v>12</v>
      </c>
      <c r="V245" s="152" t="s">
        <v>313</v>
      </c>
      <c r="W245" s="132"/>
    </row>
    <row r="246" spans="1:23" s="120" customFormat="1" x14ac:dyDescent="0.25">
      <c r="A246" s="258">
        <v>196</v>
      </c>
      <c r="B246" s="147" t="s">
        <v>366</v>
      </c>
      <c r="C246" s="186" t="s">
        <v>25</v>
      </c>
      <c r="D246" s="231">
        <v>1.6000000000000001E-3</v>
      </c>
      <c r="E246" s="232">
        <v>1.6000000000000001E-3</v>
      </c>
      <c r="F246" s="150">
        <f t="shared" si="14"/>
        <v>0</v>
      </c>
      <c r="G246" s="151"/>
      <c r="H246" s="151"/>
      <c r="I246" s="151"/>
      <c r="J246" s="151"/>
      <c r="K246" s="151"/>
      <c r="L246" s="151"/>
      <c r="M246" s="151"/>
      <c r="N246" s="151"/>
      <c r="O246" s="151"/>
      <c r="P246" s="151"/>
      <c r="Q246" s="151"/>
      <c r="R246" s="151"/>
      <c r="S246" s="151"/>
      <c r="T246" s="151"/>
      <c r="U246" s="152" t="s">
        <v>5</v>
      </c>
      <c r="V246" s="152" t="s">
        <v>367</v>
      </c>
      <c r="W246" s="132"/>
    </row>
    <row r="247" spans="1:23" s="120" customFormat="1" ht="30" x14ac:dyDescent="0.25">
      <c r="A247" s="258">
        <v>197</v>
      </c>
      <c r="B247" s="147" t="s">
        <v>368</v>
      </c>
      <c r="C247" s="186" t="s">
        <v>25</v>
      </c>
      <c r="D247" s="231">
        <v>1.6000000000000001E-3</v>
      </c>
      <c r="E247" s="232">
        <v>1.6000000000000001E-3</v>
      </c>
      <c r="F247" s="150">
        <f t="shared" si="14"/>
        <v>0</v>
      </c>
      <c r="G247" s="151"/>
      <c r="H247" s="151"/>
      <c r="I247" s="151"/>
      <c r="J247" s="151"/>
      <c r="K247" s="151"/>
      <c r="L247" s="151"/>
      <c r="M247" s="151"/>
      <c r="N247" s="151"/>
      <c r="O247" s="151"/>
      <c r="P247" s="151"/>
      <c r="Q247" s="151"/>
      <c r="R247" s="151"/>
      <c r="S247" s="151"/>
      <c r="T247" s="151"/>
      <c r="U247" s="152" t="s">
        <v>5</v>
      </c>
      <c r="V247" s="152" t="s">
        <v>367</v>
      </c>
      <c r="W247" s="132"/>
    </row>
    <row r="248" spans="1:23" s="120" customFormat="1" ht="30" x14ac:dyDescent="0.25">
      <c r="A248" s="258">
        <v>198</v>
      </c>
      <c r="B248" s="147" t="s">
        <v>369</v>
      </c>
      <c r="C248" s="186" t="s">
        <v>25</v>
      </c>
      <c r="D248" s="231">
        <v>1.6000000000000001E-3</v>
      </c>
      <c r="E248" s="232">
        <v>1.6000000000000001E-3</v>
      </c>
      <c r="F248" s="150">
        <f t="shared" si="14"/>
        <v>0</v>
      </c>
      <c r="G248" s="151"/>
      <c r="H248" s="151"/>
      <c r="I248" s="151"/>
      <c r="J248" s="151"/>
      <c r="K248" s="151"/>
      <c r="L248" s="151"/>
      <c r="M248" s="151"/>
      <c r="N248" s="151"/>
      <c r="O248" s="151"/>
      <c r="P248" s="151"/>
      <c r="Q248" s="151"/>
      <c r="R248" s="151"/>
      <c r="S248" s="151"/>
      <c r="T248" s="151"/>
      <c r="U248" s="152" t="s">
        <v>5</v>
      </c>
      <c r="V248" s="152" t="s">
        <v>370</v>
      </c>
      <c r="W248" s="132"/>
    </row>
    <row r="249" spans="1:23" s="120" customFormat="1" x14ac:dyDescent="0.25">
      <c r="A249" s="258">
        <v>199</v>
      </c>
      <c r="B249" s="147" t="s">
        <v>371</v>
      </c>
      <c r="C249" s="186" t="s">
        <v>25</v>
      </c>
      <c r="D249" s="231">
        <v>1.6000000000000001E-3</v>
      </c>
      <c r="E249" s="232">
        <v>1.6000000000000001E-3</v>
      </c>
      <c r="F249" s="150">
        <f t="shared" si="14"/>
        <v>0</v>
      </c>
      <c r="G249" s="151"/>
      <c r="H249" s="151"/>
      <c r="I249" s="151"/>
      <c r="J249" s="151"/>
      <c r="K249" s="151"/>
      <c r="L249" s="151"/>
      <c r="M249" s="151"/>
      <c r="N249" s="151"/>
      <c r="O249" s="151"/>
      <c r="P249" s="151"/>
      <c r="Q249" s="151"/>
      <c r="R249" s="151"/>
      <c r="S249" s="151"/>
      <c r="T249" s="151"/>
      <c r="U249" s="152" t="s">
        <v>5</v>
      </c>
      <c r="V249" s="152" t="s">
        <v>372</v>
      </c>
      <c r="W249" s="132"/>
    </row>
    <row r="250" spans="1:23" s="120" customFormat="1" x14ac:dyDescent="0.25">
      <c r="A250" s="258">
        <v>200</v>
      </c>
      <c r="B250" s="147" t="s">
        <v>373</v>
      </c>
      <c r="C250" s="186" t="s">
        <v>25</v>
      </c>
      <c r="D250" s="231">
        <v>1.6000000000000001E-3</v>
      </c>
      <c r="E250" s="232">
        <v>1.6000000000000001E-3</v>
      </c>
      <c r="F250" s="150">
        <f t="shared" si="14"/>
        <v>0</v>
      </c>
      <c r="G250" s="151"/>
      <c r="H250" s="151"/>
      <c r="I250" s="151"/>
      <c r="J250" s="151"/>
      <c r="K250" s="151"/>
      <c r="L250" s="151"/>
      <c r="M250" s="151"/>
      <c r="N250" s="151"/>
      <c r="O250" s="151"/>
      <c r="P250" s="151"/>
      <c r="Q250" s="151"/>
      <c r="R250" s="151"/>
      <c r="S250" s="151"/>
      <c r="T250" s="151"/>
      <c r="U250" s="152" t="s">
        <v>5</v>
      </c>
      <c r="V250" s="152" t="s">
        <v>374</v>
      </c>
      <c r="W250" s="132"/>
    </row>
    <row r="251" spans="1:23" s="120" customFormat="1" x14ac:dyDescent="0.25">
      <c r="A251" s="258">
        <v>201</v>
      </c>
      <c r="B251" s="147" t="s">
        <v>375</v>
      </c>
      <c r="C251" s="186" t="s">
        <v>25</v>
      </c>
      <c r="D251" s="231">
        <v>1.6000000000000001E-3</v>
      </c>
      <c r="E251" s="232">
        <v>1.6000000000000001E-3</v>
      </c>
      <c r="F251" s="150">
        <f t="shared" si="14"/>
        <v>0</v>
      </c>
      <c r="G251" s="151"/>
      <c r="H251" s="151"/>
      <c r="I251" s="151"/>
      <c r="J251" s="151"/>
      <c r="K251" s="151"/>
      <c r="L251" s="151"/>
      <c r="M251" s="151"/>
      <c r="N251" s="151"/>
      <c r="O251" s="151"/>
      <c r="P251" s="151"/>
      <c r="Q251" s="151"/>
      <c r="R251" s="151"/>
      <c r="S251" s="151"/>
      <c r="T251" s="151"/>
      <c r="U251" s="152" t="s">
        <v>5</v>
      </c>
      <c r="V251" s="152" t="s">
        <v>376</v>
      </c>
      <c r="W251" s="132"/>
    </row>
    <row r="252" spans="1:23" s="120" customFormat="1" x14ac:dyDescent="0.25">
      <c r="A252" s="258">
        <v>202</v>
      </c>
      <c r="B252" s="147" t="s">
        <v>377</v>
      </c>
      <c r="C252" s="186" t="s">
        <v>25</v>
      </c>
      <c r="D252" s="231">
        <v>1.6000000000000001E-3</v>
      </c>
      <c r="E252" s="232">
        <v>1.6000000000000001E-3</v>
      </c>
      <c r="F252" s="150">
        <f t="shared" si="14"/>
        <v>0</v>
      </c>
      <c r="G252" s="151"/>
      <c r="H252" s="151"/>
      <c r="I252" s="151"/>
      <c r="J252" s="151"/>
      <c r="K252" s="151"/>
      <c r="L252" s="151"/>
      <c r="M252" s="151"/>
      <c r="N252" s="151"/>
      <c r="O252" s="151"/>
      <c r="P252" s="151"/>
      <c r="Q252" s="151"/>
      <c r="R252" s="151"/>
      <c r="S252" s="151"/>
      <c r="T252" s="151"/>
      <c r="U252" s="152" t="s">
        <v>5</v>
      </c>
      <c r="V252" s="152" t="s">
        <v>378</v>
      </c>
      <c r="W252" s="132"/>
    </row>
    <row r="253" spans="1:23" s="120" customFormat="1" x14ac:dyDescent="0.25">
      <c r="A253" s="258">
        <v>203</v>
      </c>
      <c r="B253" s="147" t="s">
        <v>379</v>
      </c>
      <c r="C253" s="186" t="s">
        <v>25</v>
      </c>
      <c r="D253" s="231">
        <v>1.6000000000000001E-3</v>
      </c>
      <c r="E253" s="232">
        <v>1.6000000000000001E-3</v>
      </c>
      <c r="F253" s="150">
        <f t="shared" si="14"/>
        <v>0</v>
      </c>
      <c r="G253" s="151"/>
      <c r="H253" s="151"/>
      <c r="I253" s="151"/>
      <c r="J253" s="151"/>
      <c r="K253" s="151"/>
      <c r="L253" s="151"/>
      <c r="M253" s="151"/>
      <c r="N253" s="151"/>
      <c r="O253" s="151"/>
      <c r="P253" s="151"/>
      <c r="Q253" s="151"/>
      <c r="R253" s="151"/>
      <c r="S253" s="151"/>
      <c r="T253" s="151"/>
      <c r="U253" s="152" t="s">
        <v>5</v>
      </c>
      <c r="V253" s="152" t="s">
        <v>380</v>
      </c>
      <c r="W253" s="132"/>
    </row>
    <row r="254" spans="1:23" s="120" customFormat="1" x14ac:dyDescent="0.25">
      <c r="A254" s="258">
        <v>204</v>
      </c>
      <c r="B254" s="147" t="s">
        <v>381</v>
      </c>
      <c r="C254" s="186" t="s">
        <v>25</v>
      </c>
      <c r="D254" s="231">
        <v>1.6000000000000001E-3</v>
      </c>
      <c r="E254" s="232">
        <v>1.6000000000000001E-3</v>
      </c>
      <c r="F254" s="150">
        <f t="shared" si="14"/>
        <v>0</v>
      </c>
      <c r="G254" s="151"/>
      <c r="H254" s="151"/>
      <c r="I254" s="151"/>
      <c r="J254" s="151"/>
      <c r="K254" s="151"/>
      <c r="L254" s="151"/>
      <c r="M254" s="151"/>
      <c r="N254" s="151"/>
      <c r="O254" s="151"/>
      <c r="P254" s="151"/>
      <c r="Q254" s="151"/>
      <c r="R254" s="151"/>
      <c r="S254" s="151"/>
      <c r="T254" s="151"/>
      <c r="U254" s="152" t="s">
        <v>5</v>
      </c>
      <c r="V254" s="152" t="s">
        <v>382</v>
      </c>
      <c r="W254" s="132"/>
    </row>
    <row r="255" spans="1:23" s="120" customFormat="1" ht="30" x14ac:dyDescent="0.25">
      <c r="A255" s="258">
        <v>205</v>
      </c>
      <c r="B255" s="147" t="s">
        <v>383</v>
      </c>
      <c r="C255" s="186" t="s">
        <v>25</v>
      </c>
      <c r="D255" s="231">
        <v>1.6000000000000001E-3</v>
      </c>
      <c r="E255" s="232">
        <v>1.6000000000000001E-3</v>
      </c>
      <c r="F255" s="150">
        <f t="shared" si="14"/>
        <v>0</v>
      </c>
      <c r="G255" s="151"/>
      <c r="H255" s="151"/>
      <c r="I255" s="151"/>
      <c r="J255" s="151"/>
      <c r="K255" s="151"/>
      <c r="L255" s="151"/>
      <c r="M255" s="151"/>
      <c r="N255" s="151"/>
      <c r="O255" s="151"/>
      <c r="P255" s="151"/>
      <c r="Q255" s="151"/>
      <c r="R255" s="151"/>
      <c r="S255" s="151"/>
      <c r="T255" s="151"/>
      <c r="U255" s="152" t="s">
        <v>5</v>
      </c>
      <c r="V255" s="152" t="s">
        <v>384</v>
      </c>
      <c r="W255" s="132"/>
    </row>
    <row r="256" spans="1:23" s="120" customFormat="1" ht="30" x14ac:dyDescent="0.25">
      <c r="A256" s="258">
        <v>206</v>
      </c>
      <c r="B256" s="147" t="s">
        <v>406</v>
      </c>
      <c r="C256" s="186" t="s">
        <v>25</v>
      </c>
      <c r="D256" s="233">
        <v>4.0000000000000001E-3</v>
      </c>
      <c r="E256" s="234">
        <v>4.0000000000000001E-3</v>
      </c>
      <c r="F256" s="150">
        <f t="shared" si="14"/>
        <v>0</v>
      </c>
      <c r="G256" s="151"/>
      <c r="H256" s="151"/>
      <c r="I256" s="151"/>
      <c r="J256" s="151"/>
      <c r="K256" s="151"/>
      <c r="L256" s="151"/>
      <c r="M256" s="151"/>
      <c r="N256" s="151"/>
      <c r="O256" s="151"/>
      <c r="P256" s="151"/>
      <c r="Q256" s="151"/>
      <c r="R256" s="151"/>
      <c r="S256" s="151"/>
      <c r="T256" s="151"/>
      <c r="U256" s="152" t="s">
        <v>12</v>
      </c>
      <c r="V256" s="152" t="s">
        <v>407</v>
      </c>
      <c r="W256" s="132"/>
    </row>
    <row r="257" spans="1:23" s="120" customFormat="1" ht="30" x14ac:dyDescent="0.25">
      <c r="A257" s="258">
        <v>207</v>
      </c>
      <c r="B257" s="147" t="s">
        <v>446</v>
      </c>
      <c r="C257" s="186" t="s">
        <v>25</v>
      </c>
      <c r="D257" s="233">
        <v>4.4999999999999997E-3</v>
      </c>
      <c r="E257" s="149">
        <v>4.4999999999999997E-3</v>
      </c>
      <c r="F257" s="150">
        <f t="shared" si="14"/>
        <v>0</v>
      </c>
      <c r="G257" s="151"/>
      <c r="H257" s="151"/>
      <c r="I257" s="151"/>
      <c r="J257" s="151"/>
      <c r="K257" s="151"/>
      <c r="L257" s="151"/>
      <c r="M257" s="151"/>
      <c r="N257" s="151"/>
      <c r="O257" s="151"/>
      <c r="P257" s="151"/>
      <c r="Q257" s="151"/>
      <c r="R257" s="151"/>
      <c r="S257" s="151"/>
      <c r="T257" s="151"/>
      <c r="U257" s="152" t="s">
        <v>8</v>
      </c>
      <c r="V257" s="152" t="s">
        <v>447</v>
      </c>
      <c r="W257" s="132"/>
    </row>
    <row r="258" spans="1:23" s="120" customFormat="1" x14ac:dyDescent="0.25">
      <c r="A258" s="258">
        <v>208</v>
      </c>
      <c r="B258" s="147" t="s">
        <v>420</v>
      </c>
      <c r="C258" s="186" t="s">
        <v>25</v>
      </c>
      <c r="D258" s="148">
        <v>0.01</v>
      </c>
      <c r="E258" s="149">
        <v>0.01</v>
      </c>
      <c r="F258" s="150">
        <f t="shared" si="14"/>
        <v>0</v>
      </c>
      <c r="G258" s="151"/>
      <c r="H258" s="151"/>
      <c r="I258" s="151"/>
      <c r="J258" s="151"/>
      <c r="K258" s="151"/>
      <c r="L258" s="151"/>
      <c r="M258" s="151"/>
      <c r="N258" s="151"/>
      <c r="O258" s="151"/>
      <c r="P258" s="151"/>
      <c r="Q258" s="151"/>
      <c r="R258" s="151"/>
      <c r="S258" s="151"/>
      <c r="T258" s="151"/>
      <c r="U258" s="152" t="s">
        <v>7</v>
      </c>
      <c r="V258" s="152"/>
      <c r="W258" s="132"/>
    </row>
    <row r="259" spans="1:23" s="120" customFormat="1" x14ac:dyDescent="0.25">
      <c r="A259" s="258">
        <v>209</v>
      </c>
      <c r="B259" s="147" t="s">
        <v>422</v>
      </c>
      <c r="C259" s="186" t="s">
        <v>25</v>
      </c>
      <c r="D259" s="148">
        <v>0.01</v>
      </c>
      <c r="E259" s="149">
        <v>0.01</v>
      </c>
      <c r="F259" s="150">
        <f t="shared" si="14"/>
        <v>0</v>
      </c>
      <c r="G259" s="151"/>
      <c r="H259" s="151"/>
      <c r="I259" s="151"/>
      <c r="J259" s="151"/>
      <c r="K259" s="151"/>
      <c r="L259" s="151"/>
      <c r="M259" s="151"/>
      <c r="N259" s="151"/>
      <c r="O259" s="151"/>
      <c r="P259" s="151"/>
      <c r="Q259" s="151"/>
      <c r="R259" s="151"/>
      <c r="S259" s="151"/>
      <c r="T259" s="151"/>
      <c r="U259" s="152" t="s">
        <v>7</v>
      </c>
      <c r="V259" s="152"/>
      <c r="W259" s="132"/>
    </row>
    <row r="260" spans="1:23" s="120" customFormat="1" x14ac:dyDescent="0.25">
      <c r="A260" s="258">
        <v>210</v>
      </c>
      <c r="B260" s="147" t="s">
        <v>423</v>
      </c>
      <c r="C260" s="186" t="s">
        <v>25</v>
      </c>
      <c r="D260" s="148">
        <v>0.01</v>
      </c>
      <c r="E260" s="149">
        <v>0.01</v>
      </c>
      <c r="F260" s="150">
        <f t="shared" si="14"/>
        <v>0</v>
      </c>
      <c r="G260" s="151"/>
      <c r="H260" s="151"/>
      <c r="I260" s="151"/>
      <c r="J260" s="151"/>
      <c r="K260" s="151"/>
      <c r="L260" s="151"/>
      <c r="M260" s="151"/>
      <c r="N260" s="151"/>
      <c r="O260" s="151"/>
      <c r="P260" s="151"/>
      <c r="Q260" s="151"/>
      <c r="R260" s="151"/>
      <c r="S260" s="151"/>
      <c r="T260" s="151"/>
      <c r="U260" s="152" t="s">
        <v>424</v>
      </c>
      <c r="V260" s="152"/>
      <c r="W260" s="132"/>
    </row>
    <row r="261" spans="1:23" s="120" customFormat="1" x14ac:dyDescent="0.25">
      <c r="A261" s="258">
        <v>212</v>
      </c>
      <c r="B261" s="147" t="s">
        <v>421</v>
      </c>
      <c r="C261" s="186" t="s">
        <v>25</v>
      </c>
      <c r="D261" s="148">
        <v>0.02</v>
      </c>
      <c r="E261" s="149">
        <v>0.02</v>
      </c>
      <c r="F261" s="150">
        <f t="shared" si="14"/>
        <v>0</v>
      </c>
      <c r="G261" s="151"/>
      <c r="H261" s="151"/>
      <c r="I261" s="151"/>
      <c r="J261" s="151"/>
      <c r="K261" s="151"/>
      <c r="L261" s="151"/>
      <c r="M261" s="151"/>
      <c r="N261" s="151"/>
      <c r="O261" s="151"/>
      <c r="P261" s="151"/>
      <c r="Q261" s="151"/>
      <c r="R261" s="151"/>
      <c r="S261" s="151"/>
      <c r="T261" s="151"/>
      <c r="U261" s="152" t="s">
        <v>34</v>
      </c>
      <c r="V261" s="152"/>
      <c r="W261" s="132"/>
    </row>
    <row r="262" spans="1:23" s="120" customFormat="1" ht="30" x14ac:dyDescent="0.25">
      <c r="A262" s="258">
        <v>213</v>
      </c>
      <c r="B262" s="147" t="s">
        <v>430</v>
      </c>
      <c r="C262" s="186" t="s">
        <v>25</v>
      </c>
      <c r="D262" s="148">
        <v>2.1999999999999999E-2</v>
      </c>
      <c r="E262" s="149">
        <v>2.1999999999999999E-2</v>
      </c>
      <c r="F262" s="150">
        <f t="shared" si="14"/>
        <v>0</v>
      </c>
      <c r="G262" s="151"/>
      <c r="H262" s="151"/>
      <c r="I262" s="151"/>
      <c r="J262" s="151"/>
      <c r="K262" s="151"/>
      <c r="L262" s="151"/>
      <c r="M262" s="151"/>
      <c r="N262" s="151"/>
      <c r="O262" s="151"/>
      <c r="P262" s="151"/>
      <c r="Q262" s="151"/>
      <c r="R262" s="151"/>
      <c r="S262" s="151"/>
      <c r="T262" s="151"/>
      <c r="U262" s="152" t="s">
        <v>10</v>
      </c>
      <c r="V262" s="152" t="s">
        <v>431</v>
      </c>
      <c r="W262" s="132"/>
    </row>
    <row r="263" spans="1:23" s="120" customFormat="1" x14ac:dyDescent="0.25">
      <c r="A263" s="258">
        <v>214</v>
      </c>
      <c r="B263" s="147" t="s">
        <v>364</v>
      </c>
      <c r="C263" s="186" t="s">
        <v>25</v>
      </c>
      <c r="D263" s="148">
        <v>2.3699999999999999E-2</v>
      </c>
      <c r="E263" s="149">
        <v>2.3699999999999999E-2</v>
      </c>
      <c r="F263" s="150">
        <f t="shared" si="14"/>
        <v>0</v>
      </c>
      <c r="G263" s="151"/>
      <c r="H263" s="151"/>
      <c r="I263" s="151"/>
      <c r="J263" s="151"/>
      <c r="K263" s="151"/>
      <c r="L263" s="151"/>
      <c r="M263" s="151"/>
      <c r="N263" s="151"/>
      <c r="O263" s="151"/>
      <c r="P263" s="151"/>
      <c r="Q263" s="151"/>
      <c r="R263" s="151"/>
      <c r="S263" s="151"/>
      <c r="T263" s="151"/>
      <c r="U263" s="152" t="s">
        <v>7</v>
      </c>
      <c r="V263" s="152" t="s">
        <v>365</v>
      </c>
      <c r="W263" s="132"/>
    </row>
    <row r="264" spans="1:23" s="120" customFormat="1" x14ac:dyDescent="0.25">
      <c r="A264" s="258">
        <v>215</v>
      </c>
      <c r="B264" s="147" t="s">
        <v>402</v>
      </c>
      <c r="C264" s="186" t="s">
        <v>25</v>
      </c>
      <c r="D264" s="148">
        <v>0.03</v>
      </c>
      <c r="E264" s="149">
        <v>0.03</v>
      </c>
      <c r="F264" s="150">
        <f t="shared" si="14"/>
        <v>0</v>
      </c>
      <c r="G264" s="151"/>
      <c r="H264" s="151"/>
      <c r="I264" s="151"/>
      <c r="J264" s="151"/>
      <c r="K264" s="151"/>
      <c r="L264" s="151"/>
      <c r="M264" s="151"/>
      <c r="N264" s="151"/>
      <c r="O264" s="151"/>
      <c r="P264" s="151"/>
      <c r="Q264" s="151"/>
      <c r="R264" s="151"/>
      <c r="S264" s="151"/>
      <c r="T264" s="151"/>
      <c r="U264" s="152" t="s">
        <v>12</v>
      </c>
      <c r="V264" s="152" t="s">
        <v>403</v>
      </c>
      <c r="W264" s="132"/>
    </row>
    <row r="265" spans="1:23" s="120" customFormat="1" ht="30" x14ac:dyDescent="0.25">
      <c r="A265" s="258">
        <v>216</v>
      </c>
      <c r="B265" s="147" t="s">
        <v>440</v>
      </c>
      <c r="C265" s="186" t="s">
        <v>25</v>
      </c>
      <c r="D265" s="148">
        <v>0.03</v>
      </c>
      <c r="E265" s="149">
        <v>0.03</v>
      </c>
      <c r="F265" s="150">
        <f t="shared" si="14"/>
        <v>0</v>
      </c>
      <c r="G265" s="151"/>
      <c r="H265" s="151"/>
      <c r="I265" s="151"/>
      <c r="J265" s="151"/>
      <c r="K265" s="151"/>
      <c r="L265" s="151"/>
      <c r="M265" s="151"/>
      <c r="N265" s="151"/>
      <c r="O265" s="151"/>
      <c r="P265" s="151"/>
      <c r="Q265" s="151"/>
      <c r="R265" s="151"/>
      <c r="S265" s="151"/>
      <c r="T265" s="151"/>
      <c r="U265" s="152" t="s">
        <v>12</v>
      </c>
      <c r="V265" s="152" t="s">
        <v>441</v>
      </c>
      <c r="W265" s="132"/>
    </row>
    <row r="266" spans="1:23" s="120" customFormat="1" x14ac:dyDescent="0.25">
      <c r="A266" s="258">
        <v>217</v>
      </c>
      <c r="B266" s="147" t="s">
        <v>412</v>
      </c>
      <c r="C266" s="186" t="s">
        <v>25</v>
      </c>
      <c r="D266" s="148">
        <v>3.44E-2</v>
      </c>
      <c r="E266" s="149">
        <v>3.44E-2</v>
      </c>
      <c r="F266" s="150">
        <f t="shared" si="14"/>
        <v>0</v>
      </c>
      <c r="G266" s="151"/>
      <c r="H266" s="151"/>
      <c r="I266" s="151"/>
      <c r="J266" s="151"/>
      <c r="K266" s="151"/>
      <c r="L266" s="151"/>
      <c r="M266" s="151"/>
      <c r="N266" s="151"/>
      <c r="O266" s="151"/>
      <c r="P266" s="151"/>
      <c r="Q266" s="151"/>
      <c r="R266" s="151"/>
      <c r="S266" s="151"/>
      <c r="T266" s="151"/>
      <c r="U266" s="152" t="s">
        <v>7</v>
      </c>
      <c r="V266" s="152" t="s">
        <v>413</v>
      </c>
      <c r="W266" s="132"/>
    </row>
    <row r="267" spans="1:23" s="120" customFormat="1" x14ac:dyDescent="0.25">
      <c r="A267" s="258">
        <v>218</v>
      </c>
      <c r="B267" s="147" t="s">
        <v>278</v>
      </c>
      <c r="C267" s="186" t="s">
        <v>25</v>
      </c>
      <c r="D267" s="148">
        <v>4.5100000000000001E-2</v>
      </c>
      <c r="E267" s="149">
        <v>4.5100000000000001E-2</v>
      </c>
      <c r="F267" s="150">
        <f t="shared" si="14"/>
        <v>0</v>
      </c>
      <c r="G267" s="151"/>
      <c r="H267" s="151"/>
      <c r="I267" s="151"/>
      <c r="J267" s="151"/>
      <c r="K267" s="151"/>
      <c r="L267" s="151"/>
      <c r="M267" s="151"/>
      <c r="N267" s="151"/>
      <c r="O267" s="151"/>
      <c r="P267" s="151"/>
      <c r="Q267" s="151"/>
      <c r="R267" s="151"/>
      <c r="S267" s="151"/>
      <c r="T267" s="151"/>
      <c r="U267" s="152" t="s">
        <v>13</v>
      </c>
      <c r="V267" s="152" t="s">
        <v>279</v>
      </c>
      <c r="W267" s="132"/>
    </row>
    <row r="268" spans="1:23" s="120" customFormat="1" ht="30" x14ac:dyDescent="0.25">
      <c r="A268" s="258">
        <v>219</v>
      </c>
      <c r="B268" s="147" t="s">
        <v>292</v>
      </c>
      <c r="C268" s="186" t="s">
        <v>25</v>
      </c>
      <c r="D268" s="148">
        <v>4.5100000000000001E-2</v>
      </c>
      <c r="E268" s="149">
        <v>4.5100000000000001E-2</v>
      </c>
      <c r="F268" s="150">
        <f t="shared" si="14"/>
        <v>0</v>
      </c>
      <c r="G268" s="151"/>
      <c r="H268" s="151"/>
      <c r="I268" s="151"/>
      <c r="J268" s="151"/>
      <c r="K268" s="151"/>
      <c r="L268" s="151"/>
      <c r="M268" s="151"/>
      <c r="N268" s="151"/>
      <c r="O268" s="151"/>
      <c r="P268" s="151"/>
      <c r="Q268" s="151"/>
      <c r="R268" s="151"/>
      <c r="S268" s="151"/>
      <c r="T268" s="151"/>
      <c r="U268" s="152" t="s">
        <v>9</v>
      </c>
      <c r="V268" s="152" t="s">
        <v>293</v>
      </c>
      <c r="W268" s="132"/>
    </row>
    <row r="269" spans="1:23" s="120" customFormat="1" x14ac:dyDescent="0.25">
      <c r="A269" s="258">
        <v>220</v>
      </c>
      <c r="B269" s="163" t="s">
        <v>304</v>
      </c>
      <c r="C269" s="186" t="s">
        <v>25</v>
      </c>
      <c r="D269" s="148">
        <v>0.06</v>
      </c>
      <c r="E269" s="149">
        <v>0.06</v>
      </c>
      <c r="F269" s="150">
        <f t="shared" si="14"/>
        <v>0</v>
      </c>
      <c r="G269" s="151"/>
      <c r="H269" s="151"/>
      <c r="I269" s="151"/>
      <c r="J269" s="151"/>
      <c r="K269" s="151"/>
      <c r="L269" s="151"/>
      <c r="M269" s="151"/>
      <c r="N269" s="151"/>
      <c r="O269" s="151"/>
      <c r="P269" s="151"/>
      <c r="Q269" s="151"/>
      <c r="R269" s="151"/>
      <c r="S269" s="151"/>
      <c r="T269" s="151"/>
      <c r="U269" s="152" t="s">
        <v>8</v>
      </c>
      <c r="V269" s="152" t="s">
        <v>305</v>
      </c>
      <c r="W269" s="132"/>
    </row>
    <row r="270" spans="1:23" s="120" customFormat="1" ht="30" x14ac:dyDescent="0.25">
      <c r="A270" s="258">
        <v>221</v>
      </c>
      <c r="B270" s="147" t="s">
        <v>314</v>
      </c>
      <c r="C270" s="186" t="s">
        <v>25</v>
      </c>
      <c r="D270" s="148">
        <v>7.0000000000000007E-2</v>
      </c>
      <c r="E270" s="149">
        <v>7.0000000000000007E-2</v>
      </c>
      <c r="F270" s="150">
        <f t="shared" si="14"/>
        <v>0</v>
      </c>
      <c r="G270" s="151"/>
      <c r="H270" s="151"/>
      <c r="I270" s="151"/>
      <c r="J270" s="151"/>
      <c r="K270" s="151"/>
      <c r="L270" s="151"/>
      <c r="M270" s="151"/>
      <c r="N270" s="151"/>
      <c r="O270" s="151"/>
      <c r="P270" s="151"/>
      <c r="Q270" s="151"/>
      <c r="R270" s="151"/>
      <c r="S270" s="151"/>
      <c r="T270" s="151"/>
      <c r="U270" s="152" t="s">
        <v>13</v>
      </c>
      <c r="V270" s="152" t="s">
        <v>315</v>
      </c>
      <c r="W270" s="132"/>
    </row>
    <row r="271" spans="1:23" s="120" customFormat="1" ht="30" x14ac:dyDescent="0.25">
      <c r="A271" s="258">
        <v>222</v>
      </c>
      <c r="B271" s="155" t="s">
        <v>584</v>
      </c>
      <c r="C271" s="186" t="s">
        <v>25</v>
      </c>
      <c r="D271" s="148">
        <v>0.08</v>
      </c>
      <c r="E271" s="148">
        <v>0.08</v>
      </c>
      <c r="F271" s="150">
        <v>0</v>
      </c>
      <c r="G271" s="157"/>
      <c r="H271" s="157"/>
      <c r="I271" s="157"/>
      <c r="J271" s="157"/>
      <c r="K271" s="157"/>
      <c r="L271" s="157"/>
      <c r="M271" s="157"/>
      <c r="N271" s="157"/>
      <c r="O271" s="157"/>
      <c r="P271" s="157"/>
      <c r="Q271" s="157"/>
      <c r="R271" s="157"/>
      <c r="S271" s="157"/>
      <c r="T271" s="157"/>
      <c r="U271" s="132" t="s">
        <v>13</v>
      </c>
      <c r="V271" s="132" t="s">
        <v>483</v>
      </c>
      <c r="W271" s="132"/>
    </row>
    <row r="272" spans="1:23" s="120" customFormat="1" x14ac:dyDescent="0.25">
      <c r="A272" s="258">
        <v>223</v>
      </c>
      <c r="B272" s="147" t="s">
        <v>385</v>
      </c>
      <c r="C272" s="186" t="s">
        <v>25</v>
      </c>
      <c r="D272" s="148">
        <v>8.9370000000000005E-2</v>
      </c>
      <c r="E272" s="149">
        <v>8.9370000000000005E-2</v>
      </c>
      <c r="F272" s="150">
        <f t="shared" ref="F272:F311" si="15">SUM(G272:T272)</f>
        <v>0</v>
      </c>
      <c r="G272" s="151"/>
      <c r="H272" s="151"/>
      <c r="I272" s="151"/>
      <c r="J272" s="151"/>
      <c r="K272" s="151"/>
      <c r="L272" s="151"/>
      <c r="M272" s="151"/>
      <c r="N272" s="151"/>
      <c r="O272" s="151"/>
      <c r="P272" s="151"/>
      <c r="Q272" s="151"/>
      <c r="R272" s="151"/>
      <c r="S272" s="151"/>
      <c r="T272" s="151"/>
      <c r="U272" s="152" t="s">
        <v>8</v>
      </c>
      <c r="V272" s="152" t="s">
        <v>386</v>
      </c>
      <c r="W272" s="132"/>
    </row>
    <row r="273" spans="1:23" s="120" customFormat="1" ht="60" x14ac:dyDescent="0.25">
      <c r="A273" s="258">
        <v>224</v>
      </c>
      <c r="B273" s="147" t="s">
        <v>362</v>
      </c>
      <c r="C273" s="186" t="s">
        <v>25</v>
      </c>
      <c r="D273" s="148">
        <v>0.1232</v>
      </c>
      <c r="E273" s="149">
        <v>0.1232</v>
      </c>
      <c r="F273" s="150">
        <f t="shared" si="15"/>
        <v>0</v>
      </c>
      <c r="G273" s="151"/>
      <c r="H273" s="151"/>
      <c r="I273" s="151"/>
      <c r="J273" s="151"/>
      <c r="K273" s="151"/>
      <c r="L273" s="151"/>
      <c r="M273" s="151"/>
      <c r="N273" s="151"/>
      <c r="O273" s="151"/>
      <c r="P273" s="151"/>
      <c r="Q273" s="151"/>
      <c r="R273" s="151"/>
      <c r="S273" s="151"/>
      <c r="T273" s="151"/>
      <c r="U273" s="152" t="s">
        <v>13</v>
      </c>
      <c r="V273" s="152" t="s">
        <v>363</v>
      </c>
      <c r="W273" s="132"/>
    </row>
    <row r="274" spans="1:23" s="120" customFormat="1" ht="30" x14ac:dyDescent="0.25">
      <c r="A274" s="258">
        <v>225</v>
      </c>
      <c r="B274" s="147" t="s">
        <v>344</v>
      </c>
      <c r="C274" s="186" t="s">
        <v>25</v>
      </c>
      <c r="D274" s="148">
        <v>0.12330000000000001</v>
      </c>
      <c r="E274" s="149">
        <v>0.12330000000000001</v>
      </c>
      <c r="F274" s="150">
        <f t="shared" si="15"/>
        <v>0</v>
      </c>
      <c r="G274" s="151"/>
      <c r="H274" s="151"/>
      <c r="I274" s="151"/>
      <c r="J274" s="151"/>
      <c r="K274" s="151"/>
      <c r="L274" s="151"/>
      <c r="M274" s="151"/>
      <c r="N274" s="151"/>
      <c r="O274" s="151"/>
      <c r="P274" s="151"/>
      <c r="Q274" s="151"/>
      <c r="R274" s="151"/>
      <c r="S274" s="151"/>
      <c r="T274" s="151"/>
      <c r="U274" s="152" t="s">
        <v>12</v>
      </c>
      <c r="V274" s="152" t="s">
        <v>345</v>
      </c>
      <c r="W274" s="132"/>
    </row>
    <row r="275" spans="1:23" s="120" customFormat="1" x14ac:dyDescent="0.25">
      <c r="A275" s="258">
        <v>226</v>
      </c>
      <c r="B275" s="147" t="s">
        <v>296</v>
      </c>
      <c r="C275" s="186" t="s">
        <v>25</v>
      </c>
      <c r="D275" s="148">
        <v>0.12670000000000001</v>
      </c>
      <c r="E275" s="149">
        <v>0.12670000000000001</v>
      </c>
      <c r="F275" s="150">
        <f t="shared" si="15"/>
        <v>0</v>
      </c>
      <c r="G275" s="151"/>
      <c r="H275" s="151"/>
      <c r="I275" s="151"/>
      <c r="J275" s="151"/>
      <c r="K275" s="151"/>
      <c r="L275" s="151"/>
      <c r="M275" s="151"/>
      <c r="N275" s="151"/>
      <c r="O275" s="151"/>
      <c r="P275" s="151"/>
      <c r="Q275" s="151"/>
      <c r="R275" s="151"/>
      <c r="S275" s="151"/>
      <c r="T275" s="151"/>
      <c r="U275" s="152" t="s">
        <v>10</v>
      </c>
      <c r="V275" s="152" t="s">
        <v>297</v>
      </c>
      <c r="W275" s="132"/>
    </row>
    <row r="276" spans="1:23" s="120" customFormat="1" ht="30" x14ac:dyDescent="0.25">
      <c r="A276" s="258">
        <v>227</v>
      </c>
      <c r="B276" s="163" t="s">
        <v>387</v>
      </c>
      <c r="C276" s="186" t="s">
        <v>25</v>
      </c>
      <c r="D276" s="148">
        <v>0.16704000000000002</v>
      </c>
      <c r="E276" s="149">
        <v>0.16704000000000002</v>
      </c>
      <c r="F276" s="150">
        <f t="shared" si="15"/>
        <v>0</v>
      </c>
      <c r="G276" s="151"/>
      <c r="H276" s="151"/>
      <c r="I276" s="151"/>
      <c r="J276" s="151"/>
      <c r="K276" s="151"/>
      <c r="L276" s="151"/>
      <c r="M276" s="151"/>
      <c r="N276" s="151"/>
      <c r="O276" s="151"/>
      <c r="P276" s="151"/>
      <c r="Q276" s="151"/>
      <c r="R276" s="151"/>
      <c r="S276" s="151"/>
      <c r="T276" s="151"/>
      <c r="U276" s="152" t="s">
        <v>12</v>
      </c>
      <c r="V276" s="152" t="s">
        <v>388</v>
      </c>
      <c r="W276" s="132"/>
    </row>
    <row r="277" spans="1:23" s="120" customFormat="1" ht="30" x14ac:dyDescent="0.25">
      <c r="A277" s="258">
        <v>228</v>
      </c>
      <c r="B277" s="147" t="s">
        <v>274</v>
      </c>
      <c r="C277" s="186" t="s">
        <v>25</v>
      </c>
      <c r="D277" s="148">
        <v>0.18279999999999999</v>
      </c>
      <c r="E277" s="149">
        <v>0.18279999999999999</v>
      </c>
      <c r="F277" s="150">
        <f t="shared" si="15"/>
        <v>0</v>
      </c>
      <c r="G277" s="151"/>
      <c r="H277" s="151"/>
      <c r="I277" s="151"/>
      <c r="J277" s="151"/>
      <c r="K277" s="151"/>
      <c r="L277" s="151"/>
      <c r="M277" s="151"/>
      <c r="N277" s="151"/>
      <c r="O277" s="151"/>
      <c r="P277" s="151"/>
      <c r="Q277" s="151"/>
      <c r="R277" s="151"/>
      <c r="S277" s="151"/>
      <c r="T277" s="151"/>
      <c r="U277" s="152" t="s">
        <v>13</v>
      </c>
      <c r="V277" s="152" t="s">
        <v>275</v>
      </c>
      <c r="W277" s="132"/>
    </row>
    <row r="278" spans="1:23" s="120" customFormat="1" x14ac:dyDescent="0.25">
      <c r="A278" s="258">
        <v>229</v>
      </c>
      <c r="B278" s="147" t="s">
        <v>276</v>
      </c>
      <c r="C278" s="186" t="s">
        <v>25</v>
      </c>
      <c r="D278" s="148">
        <v>0.22070000000000001</v>
      </c>
      <c r="E278" s="149">
        <v>0.22070000000000001</v>
      </c>
      <c r="F278" s="150">
        <f t="shared" si="15"/>
        <v>0</v>
      </c>
      <c r="G278" s="151"/>
      <c r="H278" s="151"/>
      <c r="I278" s="151"/>
      <c r="J278" s="151"/>
      <c r="K278" s="151"/>
      <c r="L278" s="151"/>
      <c r="M278" s="151"/>
      <c r="N278" s="151"/>
      <c r="O278" s="151"/>
      <c r="P278" s="151"/>
      <c r="Q278" s="151"/>
      <c r="R278" s="151"/>
      <c r="S278" s="151"/>
      <c r="T278" s="151"/>
      <c r="U278" s="152" t="s">
        <v>13</v>
      </c>
      <c r="V278" s="152" t="s">
        <v>277</v>
      </c>
      <c r="W278" s="132"/>
    </row>
    <row r="279" spans="1:23" s="120" customFormat="1" ht="30" x14ac:dyDescent="0.25">
      <c r="A279" s="258">
        <v>230</v>
      </c>
      <c r="B279" s="147" t="s">
        <v>410</v>
      </c>
      <c r="C279" s="186" t="s">
        <v>25</v>
      </c>
      <c r="D279" s="148">
        <v>0.22500000000000001</v>
      </c>
      <c r="E279" s="149">
        <v>0.22500000000000001</v>
      </c>
      <c r="F279" s="150">
        <f t="shared" si="15"/>
        <v>0</v>
      </c>
      <c r="G279" s="151"/>
      <c r="H279" s="151"/>
      <c r="I279" s="151"/>
      <c r="J279" s="151"/>
      <c r="K279" s="151"/>
      <c r="L279" s="151"/>
      <c r="M279" s="151"/>
      <c r="N279" s="151"/>
      <c r="O279" s="151"/>
      <c r="P279" s="151"/>
      <c r="Q279" s="151"/>
      <c r="R279" s="151"/>
      <c r="S279" s="151"/>
      <c r="T279" s="151"/>
      <c r="U279" s="152" t="s">
        <v>9</v>
      </c>
      <c r="V279" s="152" t="s">
        <v>411</v>
      </c>
      <c r="W279" s="132"/>
    </row>
    <row r="280" spans="1:23" s="120" customFormat="1" ht="45" x14ac:dyDescent="0.25">
      <c r="A280" s="258">
        <v>231</v>
      </c>
      <c r="B280" s="147" t="s">
        <v>332</v>
      </c>
      <c r="C280" s="186" t="s">
        <v>25</v>
      </c>
      <c r="D280" s="148">
        <v>0.22878000000000001</v>
      </c>
      <c r="E280" s="149">
        <v>0.22878000000000001</v>
      </c>
      <c r="F280" s="150">
        <f t="shared" si="15"/>
        <v>0</v>
      </c>
      <c r="G280" s="151"/>
      <c r="H280" s="151"/>
      <c r="I280" s="151"/>
      <c r="J280" s="151"/>
      <c r="K280" s="151"/>
      <c r="L280" s="151"/>
      <c r="M280" s="151"/>
      <c r="N280" s="151"/>
      <c r="O280" s="151"/>
      <c r="P280" s="151"/>
      <c r="Q280" s="151"/>
      <c r="R280" s="151"/>
      <c r="S280" s="151"/>
      <c r="T280" s="151"/>
      <c r="U280" s="152" t="s">
        <v>9</v>
      </c>
      <c r="V280" s="152" t="s">
        <v>333</v>
      </c>
      <c r="W280" s="132"/>
    </row>
    <row r="281" spans="1:23" s="120" customFormat="1" ht="45" x14ac:dyDescent="0.25">
      <c r="A281" s="258">
        <v>232</v>
      </c>
      <c r="B281" s="147" t="s">
        <v>404</v>
      </c>
      <c r="C281" s="186" t="s">
        <v>25</v>
      </c>
      <c r="D281" s="148">
        <v>0.24815999999999999</v>
      </c>
      <c r="E281" s="149">
        <v>0.24815999999999999</v>
      </c>
      <c r="F281" s="150">
        <f t="shared" si="15"/>
        <v>0</v>
      </c>
      <c r="G281" s="151"/>
      <c r="H281" s="151"/>
      <c r="I281" s="151"/>
      <c r="J281" s="151"/>
      <c r="K281" s="151"/>
      <c r="L281" s="151"/>
      <c r="M281" s="151"/>
      <c r="N281" s="151"/>
      <c r="O281" s="151"/>
      <c r="P281" s="151"/>
      <c r="Q281" s="151"/>
      <c r="R281" s="151"/>
      <c r="S281" s="151"/>
      <c r="T281" s="151"/>
      <c r="U281" s="152" t="s">
        <v>12</v>
      </c>
      <c r="V281" s="152" t="s">
        <v>405</v>
      </c>
      <c r="W281" s="132"/>
    </row>
    <row r="282" spans="1:23" s="120" customFormat="1" ht="30" x14ac:dyDescent="0.25">
      <c r="A282" s="258">
        <v>233</v>
      </c>
      <c r="B282" s="147" t="s">
        <v>414</v>
      </c>
      <c r="C282" s="186" t="s">
        <v>25</v>
      </c>
      <c r="D282" s="148">
        <v>0.3</v>
      </c>
      <c r="E282" s="149">
        <v>0.3</v>
      </c>
      <c r="F282" s="150">
        <f t="shared" si="15"/>
        <v>0</v>
      </c>
      <c r="G282" s="151"/>
      <c r="H282" s="151"/>
      <c r="I282" s="151"/>
      <c r="J282" s="151"/>
      <c r="K282" s="151"/>
      <c r="L282" s="151"/>
      <c r="M282" s="151"/>
      <c r="N282" s="151"/>
      <c r="O282" s="151"/>
      <c r="P282" s="151"/>
      <c r="Q282" s="151"/>
      <c r="R282" s="151"/>
      <c r="S282" s="151"/>
      <c r="T282" s="151"/>
      <c r="U282" s="152" t="s">
        <v>9</v>
      </c>
      <c r="V282" s="152" t="s">
        <v>415</v>
      </c>
      <c r="W282" s="132"/>
    </row>
    <row r="283" spans="1:23" s="120" customFormat="1" ht="30" x14ac:dyDescent="0.25">
      <c r="A283" s="258">
        <v>234</v>
      </c>
      <c r="B283" s="147" t="s">
        <v>342</v>
      </c>
      <c r="C283" s="186" t="s">
        <v>25</v>
      </c>
      <c r="D283" s="148">
        <v>0.3574</v>
      </c>
      <c r="E283" s="149">
        <v>0.3574</v>
      </c>
      <c r="F283" s="150">
        <f t="shared" si="15"/>
        <v>0</v>
      </c>
      <c r="G283" s="151"/>
      <c r="H283" s="151"/>
      <c r="I283" s="151"/>
      <c r="J283" s="151"/>
      <c r="K283" s="151"/>
      <c r="L283" s="151"/>
      <c r="M283" s="151"/>
      <c r="N283" s="151"/>
      <c r="O283" s="151"/>
      <c r="P283" s="151"/>
      <c r="Q283" s="151"/>
      <c r="R283" s="151"/>
      <c r="S283" s="151"/>
      <c r="T283" s="151"/>
      <c r="U283" s="152" t="s">
        <v>12</v>
      </c>
      <c r="V283" s="152" t="s">
        <v>343</v>
      </c>
      <c r="W283" s="132"/>
    </row>
    <row r="284" spans="1:23" s="120" customFormat="1" ht="45" x14ac:dyDescent="0.25">
      <c r="A284" s="258">
        <v>235</v>
      </c>
      <c r="B284" s="163" t="s">
        <v>288</v>
      </c>
      <c r="C284" s="186" t="s">
        <v>25</v>
      </c>
      <c r="D284" s="148">
        <v>0.84827999999999992</v>
      </c>
      <c r="E284" s="149">
        <v>0.84827999999999992</v>
      </c>
      <c r="F284" s="150">
        <f t="shared" si="15"/>
        <v>0</v>
      </c>
      <c r="G284" s="151"/>
      <c r="H284" s="151"/>
      <c r="I284" s="151"/>
      <c r="J284" s="151"/>
      <c r="K284" s="151"/>
      <c r="L284" s="151"/>
      <c r="M284" s="151"/>
      <c r="N284" s="151"/>
      <c r="O284" s="151"/>
      <c r="P284" s="151"/>
      <c r="Q284" s="151"/>
      <c r="R284" s="151"/>
      <c r="S284" s="151"/>
      <c r="T284" s="151"/>
      <c r="U284" s="152" t="s">
        <v>9</v>
      </c>
      <c r="V284" s="152" t="s">
        <v>289</v>
      </c>
      <c r="W284" s="132"/>
    </row>
    <row r="285" spans="1:23" s="120" customFormat="1" ht="30" x14ac:dyDescent="0.25">
      <c r="A285" s="258">
        <v>236</v>
      </c>
      <c r="B285" s="163" t="s">
        <v>286</v>
      </c>
      <c r="C285" s="186" t="s">
        <v>25</v>
      </c>
      <c r="D285" s="148">
        <v>0.87997000000000003</v>
      </c>
      <c r="E285" s="149">
        <v>0.87997000000000003</v>
      </c>
      <c r="F285" s="150">
        <f t="shared" si="15"/>
        <v>0</v>
      </c>
      <c r="G285" s="151"/>
      <c r="H285" s="151"/>
      <c r="I285" s="151"/>
      <c r="J285" s="151"/>
      <c r="K285" s="151"/>
      <c r="L285" s="151"/>
      <c r="M285" s="151"/>
      <c r="N285" s="151"/>
      <c r="O285" s="151"/>
      <c r="P285" s="151"/>
      <c r="Q285" s="151"/>
      <c r="R285" s="151"/>
      <c r="S285" s="151"/>
      <c r="T285" s="151"/>
      <c r="U285" s="152" t="s">
        <v>9</v>
      </c>
      <c r="V285" s="152" t="s">
        <v>287</v>
      </c>
      <c r="W285" s="132"/>
    </row>
    <row r="286" spans="1:23" s="120" customFormat="1" x14ac:dyDescent="0.25">
      <c r="A286" s="258">
        <v>237</v>
      </c>
      <c r="B286" s="155" t="s">
        <v>690</v>
      </c>
      <c r="C286" s="186" t="s">
        <v>25</v>
      </c>
      <c r="D286" s="158">
        <v>17.8</v>
      </c>
      <c r="E286" s="158">
        <v>17.8</v>
      </c>
      <c r="F286" s="150">
        <f t="shared" si="15"/>
        <v>0</v>
      </c>
      <c r="G286" s="159"/>
      <c r="H286" s="160"/>
      <c r="I286" s="160"/>
      <c r="J286" s="160"/>
      <c r="K286" s="160"/>
      <c r="L286" s="160"/>
      <c r="M286" s="160"/>
      <c r="N286" s="160"/>
      <c r="O286" s="160"/>
      <c r="P286" s="160"/>
      <c r="Q286" s="160"/>
      <c r="R286" s="160"/>
      <c r="S286" s="160"/>
      <c r="T286" s="160"/>
      <c r="U286" s="228" t="s">
        <v>10</v>
      </c>
      <c r="V286" s="132" t="s">
        <v>478</v>
      </c>
      <c r="W286" s="132"/>
    </row>
    <row r="287" spans="1:23" s="120" customFormat="1" ht="30" x14ac:dyDescent="0.25">
      <c r="A287" s="258">
        <v>238</v>
      </c>
      <c r="B287" s="155" t="s">
        <v>691</v>
      </c>
      <c r="C287" s="186" t="s">
        <v>25</v>
      </c>
      <c r="D287" s="158">
        <v>8.8000000000000007</v>
      </c>
      <c r="E287" s="158">
        <v>8.8000000000000007</v>
      </c>
      <c r="F287" s="150">
        <f t="shared" si="15"/>
        <v>0</v>
      </c>
      <c r="G287" s="165"/>
      <c r="H287" s="165"/>
      <c r="I287" s="165"/>
      <c r="J287" s="165"/>
      <c r="K287" s="165"/>
      <c r="L287" s="165"/>
      <c r="M287" s="165"/>
      <c r="N287" s="165"/>
      <c r="O287" s="165"/>
      <c r="P287" s="165"/>
      <c r="Q287" s="165"/>
      <c r="R287" s="165"/>
      <c r="S287" s="165"/>
      <c r="T287" s="165"/>
      <c r="U287" s="161" t="s">
        <v>11</v>
      </c>
      <c r="V287" s="132"/>
      <c r="W287" s="132"/>
    </row>
    <row r="288" spans="1:23" s="120" customFormat="1" x14ac:dyDescent="0.25">
      <c r="A288" s="258">
        <v>239</v>
      </c>
      <c r="B288" s="155" t="s">
        <v>680</v>
      </c>
      <c r="C288" s="186" t="s">
        <v>25</v>
      </c>
      <c r="D288" s="158">
        <v>4.2</v>
      </c>
      <c r="E288" s="158">
        <v>4.2</v>
      </c>
      <c r="F288" s="150">
        <f t="shared" si="15"/>
        <v>0</v>
      </c>
      <c r="G288" s="165"/>
      <c r="H288" s="165"/>
      <c r="I288" s="165"/>
      <c r="J288" s="165"/>
      <c r="K288" s="165"/>
      <c r="L288" s="165"/>
      <c r="M288" s="165"/>
      <c r="N288" s="165"/>
      <c r="O288" s="165"/>
      <c r="P288" s="165"/>
      <c r="Q288" s="165"/>
      <c r="R288" s="165"/>
      <c r="S288" s="165"/>
      <c r="T288" s="165"/>
      <c r="U288" s="161" t="s">
        <v>11</v>
      </c>
      <c r="V288" s="132"/>
      <c r="W288" s="132"/>
    </row>
    <row r="289" spans="1:23" s="120" customFormat="1" ht="30" x14ac:dyDescent="0.25">
      <c r="A289" s="258">
        <v>240</v>
      </c>
      <c r="B289" s="147" t="s">
        <v>428</v>
      </c>
      <c r="C289" s="186" t="s">
        <v>15</v>
      </c>
      <c r="D289" s="148">
        <v>2.64E-2</v>
      </c>
      <c r="E289" s="148">
        <v>2.64E-2</v>
      </c>
      <c r="F289" s="150">
        <f t="shared" si="15"/>
        <v>0</v>
      </c>
      <c r="G289" s="151"/>
      <c r="H289" s="151"/>
      <c r="I289" s="151"/>
      <c r="J289" s="151"/>
      <c r="K289" s="151"/>
      <c r="L289" s="151"/>
      <c r="M289" s="151"/>
      <c r="N289" s="151"/>
      <c r="O289" s="151"/>
      <c r="P289" s="151"/>
      <c r="Q289" s="151"/>
      <c r="R289" s="151"/>
      <c r="S289" s="151"/>
      <c r="T289" s="151"/>
      <c r="U289" s="152" t="s">
        <v>9</v>
      </c>
      <c r="V289" s="152" t="s">
        <v>429</v>
      </c>
      <c r="W289" s="132"/>
    </row>
    <row r="290" spans="1:23" s="120" customFormat="1" x14ac:dyDescent="0.25">
      <c r="A290" s="258">
        <v>241</v>
      </c>
      <c r="B290" s="154" t="s">
        <v>346</v>
      </c>
      <c r="C290" s="186" t="s">
        <v>15</v>
      </c>
      <c r="D290" s="148">
        <v>0.04</v>
      </c>
      <c r="E290" s="148">
        <v>0.04</v>
      </c>
      <c r="F290" s="150">
        <f t="shared" si="15"/>
        <v>0</v>
      </c>
      <c r="G290" s="157"/>
      <c r="H290" s="157"/>
      <c r="I290" s="157"/>
      <c r="J290" s="157"/>
      <c r="K290" s="157"/>
      <c r="L290" s="157"/>
      <c r="M290" s="157"/>
      <c r="N290" s="157"/>
      <c r="O290" s="157"/>
      <c r="P290" s="157"/>
      <c r="Q290" s="157"/>
      <c r="R290" s="157"/>
      <c r="S290" s="157"/>
      <c r="T290" s="157"/>
      <c r="U290" s="132" t="s">
        <v>11</v>
      </c>
      <c r="V290" s="132" t="s">
        <v>347</v>
      </c>
      <c r="W290" s="132"/>
    </row>
    <row r="291" spans="1:23" s="120" customFormat="1" x14ac:dyDescent="0.25">
      <c r="A291" s="258">
        <v>242</v>
      </c>
      <c r="B291" s="154" t="s">
        <v>348</v>
      </c>
      <c r="C291" s="186" t="s">
        <v>15</v>
      </c>
      <c r="D291" s="148">
        <v>0.11</v>
      </c>
      <c r="E291" s="148">
        <v>0.11</v>
      </c>
      <c r="F291" s="150">
        <f t="shared" si="15"/>
        <v>0</v>
      </c>
      <c r="G291" s="157"/>
      <c r="H291" s="157"/>
      <c r="I291" s="157"/>
      <c r="J291" s="157"/>
      <c r="K291" s="157"/>
      <c r="L291" s="157"/>
      <c r="M291" s="157"/>
      <c r="N291" s="157"/>
      <c r="O291" s="157"/>
      <c r="P291" s="157"/>
      <c r="Q291" s="157"/>
      <c r="R291" s="157"/>
      <c r="S291" s="157"/>
      <c r="T291" s="157"/>
      <c r="U291" s="132" t="s">
        <v>12</v>
      </c>
      <c r="V291" s="132" t="s">
        <v>349</v>
      </c>
      <c r="W291" s="132"/>
    </row>
    <row r="292" spans="1:23" s="120" customFormat="1" ht="30" x14ac:dyDescent="0.25">
      <c r="A292" s="258">
        <v>243</v>
      </c>
      <c r="B292" s="147" t="s">
        <v>416</v>
      </c>
      <c r="C292" s="186" t="s">
        <v>15</v>
      </c>
      <c r="D292" s="148">
        <v>0.65</v>
      </c>
      <c r="E292" s="149"/>
      <c r="F292" s="150">
        <f t="shared" si="15"/>
        <v>0.65</v>
      </c>
      <c r="G292" s="151"/>
      <c r="H292" s="151"/>
      <c r="I292" s="151"/>
      <c r="J292" s="151"/>
      <c r="K292" s="165"/>
      <c r="L292" s="151"/>
      <c r="M292" s="151"/>
      <c r="N292" s="151"/>
      <c r="O292" s="151"/>
      <c r="P292" s="151"/>
      <c r="Q292" s="151"/>
      <c r="R292" s="151"/>
      <c r="S292" s="151"/>
      <c r="T292" s="151">
        <v>0.65</v>
      </c>
      <c r="U292" s="152" t="s">
        <v>7</v>
      </c>
      <c r="V292" s="132" t="s">
        <v>417</v>
      </c>
      <c r="W292" s="132"/>
    </row>
    <row r="293" spans="1:23" s="120" customFormat="1" ht="30" x14ac:dyDescent="0.25">
      <c r="A293" s="258">
        <v>244</v>
      </c>
      <c r="B293" s="147" t="s">
        <v>352</v>
      </c>
      <c r="C293" s="186" t="s">
        <v>15</v>
      </c>
      <c r="D293" s="148">
        <v>0.94547999999999988</v>
      </c>
      <c r="E293" s="149">
        <v>0.94547999999999988</v>
      </c>
      <c r="F293" s="150">
        <f t="shared" si="15"/>
        <v>0</v>
      </c>
      <c r="G293" s="151"/>
      <c r="H293" s="151"/>
      <c r="I293" s="151"/>
      <c r="J293" s="151"/>
      <c r="K293" s="151"/>
      <c r="L293" s="151"/>
      <c r="M293" s="151"/>
      <c r="N293" s="151"/>
      <c r="O293" s="151"/>
      <c r="P293" s="151"/>
      <c r="Q293" s="151"/>
      <c r="R293" s="151"/>
      <c r="S293" s="151"/>
      <c r="T293" s="151"/>
      <c r="U293" s="152" t="s">
        <v>9</v>
      </c>
      <c r="V293" s="152" t="s">
        <v>353</v>
      </c>
      <c r="W293" s="132"/>
    </row>
    <row r="294" spans="1:23" s="120" customFormat="1" ht="30" x14ac:dyDescent="0.25">
      <c r="A294" s="258">
        <v>245</v>
      </c>
      <c r="B294" s="147" t="s">
        <v>354</v>
      </c>
      <c r="C294" s="186" t="s">
        <v>15</v>
      </c>
      <c r="D294" s="148">
        <v>0.97919999999999996</v>
      </c>
      <c r="E294" s="149">
        <v>0.97919999999999996</v>
      </c>
      <c r="F294" s="150">
        <f t="shared" si="15"/>
        <v>0</v>
      </c>
      <c r="G294" s="151"/>
      <c r="H294" s="151"/>
      <c r="I294" s="151"/>
      <c r="J294" s="151"/>
      <c r="K294" s="151"/>
      <c r="L294" s="151"/>
      <c r="M294" s="151"/>
      <c r="N294" s="151"/>
      <c r="O294" s="151"/>
      <c r="P294" s="151"/>
      <c r="Q294" s="151"/>
      <c r="R294" s="151"/>
      <c r="S294" s="151"/>
      <c r="T294" s="151"/>
      <c r="U294" s="152" t="s">
        <v>9</v>
      </c>
      <c r="V294" s="152" t="s">
        <v>355</v>
      </c>
      <c r="W294" s="132"/>
    </row>
    <row r="295" spans="1:23" s="120" customFormat="1" ht="30" x14ac:dyDescent="0.25">
      <c r="A295" s="258">
        <v>246</v>
      </c>
      <c r="B295" s="147" t="s">
        <v>290</v>
      </c>
      <c r="C295" s="186" t="s">
        <v>15</v>
      </c>
      <c r="D295" s="148">
        <v>1.0356000000000001</v>
      </c>
      <c r="E295" s="149">
        <v>1.0356000000000001</v>
      </c>
      <c r="F295" s="150">
        <f t="shared" si="15"/>
        <v>0</v>
      </c>
      <c r="G295" s="151"/>
      <c r="H295" s="151"/>
      <c r="I295" s="151"/>
      <c r="J295" s="151"/>
      <c r="K295" s="151"/>
      <c r="L295" s="151"/>
      <c r="M295" s="151"/>
      <c r="N295" s="151"/>
      <c r="O295" s="151"/>
      <c r="P295" s="151"/>
      <c r="Q295" s="151"/>
      <c r="R295" s="151"/>
      <c r="S295" s="151"/>
      <c r="T295" s="151"/>
      <c r="U295" s="152" t="s">
        <v>9</v>
      </c>
      <c r="V295" s="152" t="s">
        <v>291</v>
      </c>
      <c r="W295" s="132"/>
    </row>
    <row r="296" spans="1:23" s="120" customFormat="1" ht="30" x14ac:dyDescent="0.25">
      <c r="A296" s="258">
        <v>247</v>
      </c>
      <c r="B296" s="147" t="s">
        <v>350</v>
      </c>
      <c r="C296" s="186" t="s">
        <v>15</v>
      </c>
      <c r="D296" s="148">
        <v>1.24129</v>
      </c>
      <c r="E296" s="149">
        <v>1.24129</v>
      </c>
      <c r="F296" s="150">
        <f t="shared" si="15"/>
        <v>0</v>
      </c>
      <c r="G296" s="151"/>
      <c r="H296" s="151"/>
      <c r="I296" s="151"/>
      <c r="J296" s="151"/>
      <c r="K296" s="151"/>
      <c r="L296" s="151"/>
      <c r="M296" s="151"/>
      <c r="N296" s="151"/>
      <c r="O296" s="151"/>
      <c r="P296" s="151"/>
      <c r="Q296" s="151"/>
      <c r="R296" s="151"/>
      <c r="S296" s="151"/>
      <c r="T296" s="151"/>
      <c r="U296" s="152" t="s">
        <v>9</v>
      </c>
      <c r="V296" s="152" t="s">
        <v>351</v>
      </c>
      <c r="W296" s="132"/>
    </row>
    <row r="297" spans="1:23" s="120" customFormat="1" ht="45" x14ac:dyDescent="0.25">
      <c r="A297" s="258">
        <v>248</v>
      </c>
      <c r="B297" s="147" t="s">
        <v>393</v>
      </c>
      <c r="C297" s="186" t="s">
        <v>15</v>
      </c>
      <c r="D297" s="148">
        <v>1.39</v>
      </c>
      <c r="E297" s="149">
        <v>1.39</v>
      </c>
      <c r="F297" s="150">
        <f t="shared" si="15"/>
        <v>0</v>
      </c>
      <c r="G297" s="151"/>
      <c r="H297" s="151"/>
      <c r="I297" s="151"/>
      <c r="J297" s="151"/>
      <c r="K297" s="151"/>
      <c r="L297" s="151"/>
      <c r="M297" s="151"/>
      <c r="N297" s="151"/>
      <c r="O297" s="151"/>
      <c r="P297" s="151"/>
      <c r="Q297" s="151"/>
      <c r="R297" s="151"/>
      <c r="S297" s="151"/>
      <c r="T297" s="151"/>
      <c r="U297" s="152" t="s">
        <v>9</v>
      </c>
      <c r="V297" s="152" t="s">
        <v>394</v>
      </c>
      <c r="W297" s="132"/>
    </row>
    <row r="298" spans="1:23" s="120" customFormat="1" ht="45" x14ac:dyDescent="0.25">
      <c r="A298" s="258">
        <v>249</v>
      </c>
      <c r="B298" s="147" t="s">
        <v>391</v>
      </c>
      <c r="C298" s="186" t="s">
        <v>15</v>
      </c>
      <c r="D298" s="148">
        <v>3.28</v>
      </c>
      <c r="E298" s="149">
        <v>3.28</v>
      </c>
      <c r="F298" s="150">
        <f t="shared" si="15"/>
        <v>0</v>
      </c>
      <c r="G298" s="151"/>
      <c r="H298" s="151"/>
      <c r="I298" s="151"/>
      <c r="J298" s="151"/>
      <c r="K298" s="151"/>
      <c r="L298" s="151"/>
      <c r="M298" s="151"/>
      <c r="N298" s="151"/>
      <c r="O298" s="151"/>
      <c r="P298" s="151"/>
      <c r="Q298" s="151"/>
      <c r="R298" s="151"/>
      <c r="S298" s="151"/>
      <c r="T298" s="151"/>
      <c r="U298" s="152" t="s">
        <v>10</v>
      </c>
      <c r="V298" s="152" t="s">
        <v>392</v>
      </c>
      <c r="W298" s="132"/>
    </row>
    <row r="299" spans="1:23" s="120" customFormat="1" x14ac:dyDescent="0.25">
      <c r="A299" s="258">
        <v>250</v>
      </c>
      <c r="B299" s="147" t="s">
        <v>453</v>
      </c>
      <c r="C299" s="186" t="s">
        <v>452</v>
      </c>
      <c r="D299" s="148">
        <v>1.23</v>
      </c>
      <c r="E299" s="149">
        <v>1.23</v>
      </c>
      <c r="F299" s="150">
        <f t="shared" si="15"/>
        <v>0</v>
      </c>
      <c r="G299" s="151"/>
      <c r="H299" s="151"/>
      <c r="I299" s="151"/>
      <c r="J299" s="151"/>
      <c r="K299" s="151"/>
      <c r="L299" s="151"/>
      <c r="M299" s="151"/>
      <c r="N299" s="151"/>
      <c r="O299" s="151"/>
      <c r="P299" s="151"/>
      <c r="Q299" s="151"/>
      <c r="R299" s="151"/>
      <c r="S299" s="151"/>
      <c r="T299" s="151"/>
      <c r="U299" s="152" t="s">
        <v>12</v>
      </c>
      <c r="V299" s="152"/>
      <c r="W299" s="132"/>
    </row>
    <row r="300" spans="1:23" s="120" customFormat="1" ht="30" x14ac:dyDescent="0.25">
      <c r="A300" s="258">
        <v>256</v>
      </c>
      <c r="B300" s="147" t="s">
        <v>828</v>
      </c>
      <c r="C300" s="186" t="s">
        <v>25</v>
      </c>
      <c r="D300" s="148">
        <f>E300+F300</f>
        <v>3.4599999999999999E-2</v>
      </c>
      <c r="E300" s="149">
        <v>3.4599999999999999E-2</v>
      </c>
      <c r="F300" s="150">
        <f t="shared" si="15"/>
        <v>0</v>
      </c>
      <c r="G300" s="151"/>
      <c r="H300" s="151"/>
      <c r="I300" s="151"/>
      <c r="J300" s="151"/>
      <c r="K300" s="151"/>
      <c r="L300" s="151"/>
      <c r="M300" s="151"/>
      <c r="N300" s="151"/>
      <c r="O300" s="151"/>
      <c r="P300" s="151"/>
      <c r="Q300" s="151"/>
      <c r="R300" s="151"/>
      <c r="S300" s="151"/>
      <c r="T300" s="151"/>
      <c r="U300" s="152" t="s">
        <v>836</v>
      </c>
      <c r="V300" s="152" t="s">
        <v>837</v>
      </c>
      <c r="W300" s="132"/>
    </row>
    <row r="301" spans="1:23" s="120" customFormat="1" ht="30" x14ac:dyDescent="0.25">
      <c r="A301" s="258">
        <v>257</v>
      </c>
      <c r="B301" s="147" t="s">
        <v>829</v>
      </c>
      <c r="C301" s="186" t="s">
        <v>25</v>
      </c>
      <c r="D301" s="148">
        <f>E301+F301</f>
        <v>3.0599999999999999E-2</v>
      </c>
      <c r="E301" s="149">
        <v>3.0599999999999999E-2</v>
      </c>
      <c r="F301" s="150">
        <f t="shared" si="15"/>
        <v>0</v>
      </c>
      <c r="G301" s="151"/>
      <c r="H301" s="151"/>
      <c r="I301" s="151"/>
      <c r="J301" s="151"/>
      <c r="K301" s="151"/>
      <c r="L301" s="151"/>
      <c r="M301" s="151"/>
      <c r="N301" s="151"/>
      <c r="O301" s="151"/>
      <c r="P301" s="151"/>
      <c r="Q301" s="151"/>
      <c r="R301" s="151"/>
      <c r="S301" s="151"/>
      <c r="T301" s="151"/>
      <c r="U301" s="152" t="s">
        <v>836</v>
      </c>
      <c r="V301" s="152" t="s">
        <v>838</v>
      </c>
      <c r="W301" s="132"/>
    </row>
    <row r="302" spans="1:23" s="120" customFormat="1" x14ac:dyDescent="0.25">
      <c r="A302" s="258">
        <v>259</v>
      </c>
      <c r="B302" s="147" t="s">
        <v>831</v>
      </c>
      <c r="C302" s="186" t="s">
        <v>25</v>
      </c>
      <c r="D302" s="148">
        <f>E302+F302</f>
        <v>1.5699999999999999E-2</v>
      </c>
      <c r="E302" s="149">
        <v>1.5699999999999999E-2</v>
      </c>
      <c r="F302" s="150">
        <f t="shared" si="15"/>
        <v>0</v>
      </c>
      <c r="G302" s="151"/>
      <c r="H302" s="151"/>
      <c r="I302" s="151"/>
      <c r="J302" s="151"/>
      <c r="K302" s="151"/>
      <c r="L302" s="151"/>
      <c r="M302" s="151"/>
      <c r="N302" s="151"/>
      <c r="O302" s="151"/>
      <c r="P302" s="151"/>
      <c r="Q302" s="151"/>
      <c r="R302" s="151"/>
      <c r="S302" s="151"/>
      <c r="T302" s="151"/>
      <c r="U302" s="152" t="s">
        <v>822</v>
      </c>
      <c r="V302" s="152" t="s">
        <v>840</v>
      </c>
      <c r="W302" s="132"/>
    </row>
    <row r="303" spans="1:23" s="120" customFormat="1" ht="30" x14ac:dyDescent="0.25">
      <c r="A303" s="258">
        <v>262</v>
      </c>
      <c r="B303" s="147" t="s">
        <v>834</v>
      </c>
      <c r="C303" s="186" t="s">
        <v>25</v>
      </c>
      <c r="D303" s="148">
        <f>E303+F303</f>
        <v>0.17519999999999999</v>
      </c>
      <c r="E303" s="149">
        <v>0.17519999999999999</v>
      </c>
      <c r="F303" s="150">
        <f t="shared" si="15"/>
        <v>0</v>
      </c>
      <c r="G303" s="151"/>
      <c r="H303" s="151"/>
      <c r="I303" s="151"/>
      <c r="J303" s="151"/>
      <c r="K303" s="151"/>
      <c r="L303" s="151"/>
      <c r="M303" s="151"/>
      <c r="N303" s="151"/>
      <c r="O303" s="151"/>
      <c r="P303" s="151"/>
      <c r="Q303" s="151"/>
      <c r="R303" s="151"/>
      <c r="S303" s="151"/>
      <c r="T303" s="151"/>
      <c r="U303" s="152" t="s">
        <v>822</v>
      </c>
      <c r="V303" s="152" t="s">
        <v>843</v>
      </c>
      <c r="W303" s="132"/>
    </row>
    <row r="304" spans="1:23" s="120" customFormat="1" x14ac:dyDescent="0.25">
      <c r="A304" s="258"/>
      <c r="B304" s="147" t="s">
        <v>280</v>
      </c>
      <c r="C304" s="294" t="str">
        <f>VLOOKUP(B304,'[1]coppy (2)'!$B$11:$X$252,23,0)</f>
        <v>ONT</v>
      </c>
      <c r="D304" s="148">
        <v>1.669E-2</v>
      </c>
      <c r="E304" s="184">
        <v>1.669E-2</v>
      </c>
      <c r="F304" s="295">
        <f>SUM(G304:T304)</f>
        <v>0</v>
      </c>
      <c r="G304" s="151"/>
      <c r="H304" s="151"/>
      <c r="I304" s="151"/>
      <c r="J304" s="151"/>
      <c r="K304" s="151"/>
      <c r="L304" s="151"/>
      <c r="M304" s="151"/>
      <c r="N304" s="151"/>
      <c r="O304" s="151"/>
      <c r="P304" s="151"/>
      <c r="Q304" s="151"/>
      <c r="R304" s="151"/>
      <c r="S304" s="151"/>
      <c r="T304" s="151"/>
      <c r="U304" s="296" t="s">
        <v>13</v>
      </c>
      <c r="V304" s="296" t="s">
        <v>281</v>
      </c>
      <c r="W304" s="140"/>
    </row>
    <row r="305" spans="1:23" s="120" customFormat="1" x14ac:dyDescent="0.25">
      <c r="A305" s="258"/>
      <c r="B305" s="147" t="s">
        <v>316</v>
      </c>
      <c r="C305" s="294" t="str">
        <f>VLOOKUP(B305,'[1]coppy (2)'!$B$11:$X$252,23,0)</f>
        <v>CLN</v>
      </c>
      <c r="D305" s="148">
        <v>1.3458700000000001</v>
      </c>
      <c r="E305" s="184">
        <v>1.3458700000000001</v>
      </c>
      <c r="F305" s="295">
        <f>SUM(G305:T305)</f>
        <v>0</v>
      </c>
      <c r="G305" s="151"/>
      <c r="H305" s="151"/>
      <c r="I305" s="151"/>
      <c r="J305" s="151"/>
      <c r="K305" s="151"/>
      <c r="L305" s="151"/>
      <c r="M305" s="151"/>
      <c r="N305" s="151"/>
      <c r="O305" s="151"/>
      <c r="P305" s="151"/>
      <c r="Q305" s="151"/>
      <c r="R305" s="151"/>
      <c r="S305" s="151"/>
      <c r="T305" s="151"/>
      <c r="U305" s="296" t="s">
        <v>7</v>
      </c>
      <c r="V305" s="296" t="s">
        <v>317</v>
      </c>
      <c r="W305" s="140"/>
    </row>
    <row r="306" spans="1:23" s="120" customFormat="1" x14ac:dyDescent="0.25">
      <c r="A306" s="258"/>
      <c r="B306" s="147" t="s">
        <v>294</v>
      </c>
      <c r="C306" s="294" t="str">
        <f>VLOOKUP(B306,'[1]coppy (2)'!$B$11:$X$252,23,0)</f>
        <v>CLN</v>
      </c>
      <c r="D306" s="148">
        <v>0.374</v>
      </c>
      <c r="E306" s="184">
        <v>0.374</v>
      </c>
      <c r="F306" s="295">
        <f>SUM(G306:T306)</f>
        <v>0</v>
      </c>
      <c r="G306" s="151"/>
      <c r="H306" s="151"/>
      <c r="I306" s="151"/>
      <c r="J306" s="151"/>
      <c r="K306" s="151"/>
      <c r="L306" s="151"/>
      <c r="M306" s="151"/>
      <c r="N306" s="151"/>
      <c r="O306" s="151"/>
      <c r="P306" s="151"/>
      <c r="Q306" s="151"/>
      <c r="R306" s="151"/>
      <c r="S306" s="151"/>
      <c r="T306" s="151"/>
      <c r="U306" s="296" t="s">
        <v>10</v>
      </c>
      <c r="V306" s="296" t="s">
        <v>295</v>
      </c>
      <c r="W306" s="140"/>
    </row>
    <row r="307" spans="1:23" s="120" customFormat="1" x14ac:dyDescent="0.25">
      <c r="A307" s="258"/>
      <c r="B307" s="163" t="s">
        <v>330</v>
      </c>
      <c r="C307" s="294" t="str">
        <f>VLOOKUP(B307,'[1]coppy (2)'!$B$11:$X$252,23,0)</f>
        <v>NTS</v>
      </c>
      <c r="D307" s="148">
        <v>2.9</v>
      </c>
      <c r="E307" s="184">
        <v>2.9</v>
      </c>
      <c r="F307" s="295">
        <f>SUM(G307:T307)</f>
        <v>0</v>
      </c>
      <c r="G307" s="151"/>
      <c r="H307" s="151"/>
      <c r="I307" s="151"/>
      <c r="J307" s="151"/>
      <c r="K307" s="151"/>
      <c r="L307" s="151"/>
      <c r="M307" s="151"/>
      <c r="N307" s="151"/>
      <c r="O307" s="151"/>
      <c r="P307" s="151"/>
      <c r="Q307" s="151"/>
      <c r="R307" s="151"/>
      <c r="S307" s="151"/>
      <c r="T307" s="151"/>
      <c r="U307" s="296" t="s">
        <v>10</v>
      </c>
      <c r="V307" s="296" t="s">
        <v>331</v>
      </c>
      <c r="W307" s="140"/>
    </row>
    <row r="308" spans="1:23" ht="30" x14ac:dyDescent="0.25">
      <c r="A308" s="258"/>
      <c r="B308" s="236" t="s">
        <v>992</v>
      </c>
      <c r="C308" s="236" t="s">
        <v>25</v>
      </c>
      <c r="D308" s="198">
        <v>0.01</v>
      </c>
      <c r="E308" s="198">
        <v>0.01</v>
      </c>
      <c r="F308" s="198"/>
      <c r="G308" s="297"/>
      <c r="H308" s="297"/>
      <c r="I308" s="297"/>
      <c r="J308" s="297"/>
      <c r="K308" s="297"/>
      <c r="L308" s="297"/>
      <c r="M308" s="297"/>
      <c r="N308" s="297"/>
      <c r="O308" s="297"/>
      <c r="P308" s="297"/>
      <c r="Q308" s="297"/>
      <c r="R308" s="297"/>
      <c r="S308" s="297"/>
      <c r="T308" s="297"/>
      <c r="U308" s="132" t="s">
        <v>12</v>
      </c>
      <c r="V308" s="296" t="s">
        <v>993</v>
      </c>
      <c r="W308" s="146"/>
    </row>
    <row r="309" spans="1:23" x14ac:dyDescent="0.25">
      <c r="A309" s="258"/>
      <c r="B309" s="147" t="s">
        <v>308</v>
      </c>
      <c r="C309" s="294" t="str">
        <f>VLOOKUP(B309,'[1]coppy (2)'!$B$11:$X$252,23,0)</f>
        <v>ONT</v>
      </c>
      <c r="D309" s="148">
        <v>6.3460000000000003E-2</v>
      </c>
      <c r="E309" s="184">
        <v>6.3460000000000003E-2</v>
      </c>
      <c r="F309" s="295">
        <f>SUM(G309:T309)</f>
        <v>0</v>
      </c>
      <c r="G309" s="151"/>
      <c r="H309" s="151"/>
      <c r="I309" s="151"/>
      <c r="J309" s="151"/>
      <c r="K309" s="151"/>
      <c r="L309" s="151"/>
      <c r="M309" s="151"/>
      <c r="N309" s="151"/>
      <c r="O309" s="151"/>
      <c r="P309" s="151"/>
      <c r="Q309" s="151"/>
      <c r="R309" s="151"/>
      <c r="S309" s="151"/>
      <c r="T309" s="151"/>
      <c r="U309" s="296" t="s">
        <v>12</v>
      </c>
      <c r="V309" s="296" t="s">
        <v>309</v>
      </c>
      <c r="W309" s="140"/>
    </row>
    <row r="310" spans="1:23" x14ac:dyDescent="0.25">
      <c r="A310" s="258"/>
      <c r="B310" s="147" t="s">
        <v>358</v>
      </c>
      <c r="C310" s="294" t="str">
        <f>VLOOKUP(B310,'[1]coppy (2)'!$B$11:$X$252,23,0)</f>
        <v>ODT</v>
      </c>
      <c r="D310" s="148">
        <v>1.9599999999999999E-2</v>
      </c>
      <c r="E310" s="184">
        <v>1.9599999999999999E-2</v>
      </c>
      <c r="F310" s="295">
        <f>SUM(G310:T310)</f>
        <v>0</v>
      </c>
      <c r="G310" s="151"/>
      <c r="H310" s="151"/>
      <c r="I310" s="151"/>
      <c r="J310" s="151"/>
      <c r="K310" s="151"/>
      <c r="L310" s="151"/>
      <c r="M310" s="151"/>
      <c r="N310" s="151"/>
      <c r="O310" s="151"/>
      <c r="P310" s="151"/>
      <c r="Q310" s="151"/>
      <c r="R310" s="151"/>
      <c r="S310" s="151"/>
      <c r="T310" s="151"/>
      <c r="U310" s="296" t="s">
        <v>6</v>
      </c>
      <c r="V310" s="296" t="s">
        <v>359</v>
      </c>
      <c r="W310" s="140"/>
    </row>
    <row r="311" spans="1:23" s="120" customFormat="1" ht="90" x14ac:dyDescent="0.25">
      <c r="A311" s="280">
        <v>263</v>
      </c>
      <c r="B311" s="281" t="s">
        <v>835</v>
      </c>
      <c r="C311" s="282" t="s">
        <v>25</v>
      </c>
      <c r="D311" s="283">
        <f>E311+F311</f>
        <v>0.2316</v>
      </c>
      <c r="E311" s="284">
        <v>0.2316</v>
      </c>
      <c r="F311" s="285">
        <f t="shared" si="15"/>
        <v>0</v>
      </c>
      <c r="G311" s="286"/>
      <c r="H311" s="286"/>
      <c r="I311" s="286"/>
      <c r="J311" s="286"/>
      <c r="K311" s="286"/>
      <c r="L311" s="286"/>
      <c r="M311" s="286"/>
      <c r="N311" s="286"/>
      <c r="O311" s="286"/>
      <c r="P311" s="286"/>
      <c r="Q311" s="286"/>
      <c r="R311" s="286"/>
      <c r="S311" s="286"/>
      <c r="T311" s="286"/>
      <c r="U311" s="287" t="s">
        <v>482</v>
      </c>
      <c r="V311" s="288" t="s">
        <v>844</v>
      </c>
      <c r="W311" s="133"/>
    </row>
    <row r="312" spans="1:23" x14ac:dyDescent="0.25">
      <c r="B312" s="250" t="str">
        <f>"Tổng cộng: "&amp;A311&amp;" hạng mục, công trình dự án"</f>
        <v>Tổng cộng: 263 hạng mục, công trình dự án</v>
      </c>
      <c r="C312" s="136"/>
    </row>
  </sheetData>
  <mergeCells count="16">
    <mergeCell ref="A6:A8"/>
    <mergeCell ref="B6:B8"/>
    <mergeCell ref="C6:C8"/>
    <mergeCell ref="D6:D8"/>
    <mergeCell ref="E6:E8"/>
    <mergeCell ref="A1:B1"/>
    <mergeCell ref="A2:V2"/>
    <mergeCell ref="A3:V3"/>
    <mergeCell ref="A4:V4"/>
    <mergeCell ref="U5:V5"/>
    <mergeCell ref="F6:Q6"/>
    <mergeCell ref="U6:U8"/>
    <mergeCell ref="V6:V8"/>
    <mergeCell ref="W6:W8"/>
    <mergeCell ref="F7:F8"/>
    <mergeCell ref="G7:Q7"/>
  </mergeCells>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S Y J 6 U 7 i 7 H M a k A A A A 9 Q A A A B I A H A B D b 2 5 m a W c v U G F j a 2 F n Z S 5 4 b W w g o h g A K K A U A A A A A A A A A A A A A A A A A A A A A A A A A A A A h Y 9 B D o I w F E S v Q r q n R Y w G y a c s 3 E p i Q j R u m 1 K h E T 6 G F s v d X H g k r y B G U X c u Z 9 5 M M n O / 3 i A d m t q 7 q M 7 o F h M y o w H x F M q 2 0 F g m p L d H P y I p h 6 2 Q J 1 E q b w y j i Q e j E 1 J Z e 4 4 Z c 8 5 R N 6 d t V 7 I w C G b s k G 1 y W a l G + B q N F S g V + b S K / y 3 C Y f 8 a w 0 O 6 i u h i O U 4 C N n m Q a f z y c G R P + m P C u q 9 t 3 y m u 0 N / l w C Y J 7 H 2 B P w B Q S w M E F A A C A A g A S Y J 6 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E m C e l M o i k e 4 D g A A A B E A A A A T A B w A R m 9 y b X V s Y X M v U 2 V j d G l v b j E u b S C i G A A o o B Q A A A A A A A A A A A A A A A A A A A A A A A A A A A A r T k 0 u y c z P U w i G 0 I b W A F B L A Q I t A B Q A A g A I A E m C e l O 4 u x z G p A A A A P U A A A A S A A A A A A A A A A A A A A A A A A A A A A B D b 2 5 m a W c v U G F j a 2 F n Z S 5 4 b W x Q S w E C L Q A U A A I A C A B J g n p T D 8 r p q 6 Q A A A D p A A A A E w A A A A A A A A A A A A A A A A D w A A A A W 0 N v b n R l b n R f V H l w Z X N d L n h t b F B L A Q I t A B Q A A g A I A E m C e l M 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D W r w d V b G F / T o s 7 0 s c G q W q 7 A A A A A A I A A A A A A B B m A A A A A Q A A I A A A A P X q u N v V n H 7 P 8 i w q k w p Q R F A h r U c 2 n O 8 x v W j 3 B m Z P v G + j A A A A A A 6 A A A A A A g A A I A A A A I 2 3 g f i 9 c G R Z s 3 + C z d M 5 h E U T L Z f C w h V g D m g / F Y w R 2 n I w U A A A A P w h + A W N T 1 W X T E Z L Z E + L u q 6 7 / K F U d s 0 E D B q 2 i r 8 0 d d J W W f K D M q 2 x w w x n E M I P m N M 5 I 5 j U m l / X 2 O p I m H m u N Q D o F v 5 I H Q K X W W k R l a b g 0 v 8 / h b S 0 Q A A A A B r / K n J e 8 4 j q 6 j 2 Q b 6 + F E R P o N 1 v P + J m H W J I m b 7 g B s 7 Q I X i U r D Z d e / w 7 p 5 T J 1 O w S e F 5 H h / r 0 C O w v K 9 a w R 3 b 6 o K r 0 = < / D a t a M a s h u p > 
</file>

<file path=customXml/itemProps1.xml><?xml version="1.0" encoding="utf-8"?>
<ds:datastoreItem xmlns:ds="http://schemas.openxmlformats.org/officeDocument/2006/customXml" ds:itemID="{FA93621D-FE62-4AA7-9AEC-F1FDC77B045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Ra soat KH 2021 cu</vt:lpstr>
      <vt:lpstr>Rasoat Kh2022</vt:lpstr>
      <vt:lpstr>Kh2023</vt:lpstr>
      <vt:lpstr>Kh2023 LUU</vt:lpstr>
      <vt:lpstr>'Rasoat Kh2022'!Print_Area</vt:lpstr>
      <vt:lpstr>'Kh2023'!Print_Titles</vt:lpstr>
      <vt:lpstr>'Rasoat Kh2022'!Print_Titles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mai sang</dc:creator>
  <cp:lastModifiedBy>Windows User</cp:lastModifiedBy>
  <cp:lastPrinted>2022-10-25T16:35:10Z</cp:lastPrinted>
  <dcterms:created xsi:type="dcterms:W3CDTF">2020-12-22T16:53:07Z</dcterms:created>
  <dcterms:modified xsi:type="dcterms:W3CDTF">2022-12-18T14:25:20Z</dcterms:modified>
</cp:coreProperties>
</file>