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0" windowWidth="12510" windowHeight="6435" tabRatio="862" activeTab="0"/>
  </bookViews>
  <sheets>
    <sheet name="KH 2018 Bieu1a VOn TT" sheetId="1" r:id="rId1"/>
    <sheet name="TT 2017 PB bieu 1b" sheetId="2" r:id="rId2"/>
    <sheet name="KH 2018 Bieu2a VOn SDD" sheetId="3" r:id="rId3"/>
    <sheet name="SDD 2017 PB bieu 2b" sheetId="4" r:id="rId4"/>
    <sheet name="KH 2017 Bieu3 VON TINH TW QL" sheetId="5" r:id="rId5"/>
  </sheets>
  <externalReferences>
    <externalReference r:id="rId8"/>
  </externalReferences>
  <definedNames>
    <definedName name="_1">#N/A</definedName>
    <definedName name="_1000A01">#N/A</definedName>
    <definedName name="_2">#N/A</definedName>
    <definedName name="_40x4">5100</definedName>
    <definedName name="_boi1" localSheetId="1">#REF!</definedName>
    <definedName name="_boi1">#REF!</definedName>
    <definedName name="_boi2" localSheetId="1">#REF!</definedName>
    <definedName name="_boi2">#REF!</definedName>
    <definedName name="_boi3" localSheetId="1">#REF!</definedName>
    <definedName name="_boi3">#REF!</definedName>
    <definedName name="_boi4" localSheetId="1">#REF!</definedName>
    <definedName name="_boi4">#REF!</definedName>
    <definedName name="_btm10" localSheetId="4">#REF!</definedName>
    <definedName name="_btm10" localSheetId="2">#REF!</definedName>
    <definedName name="_btm10" localSheetId="3">#REF!</definedName>
    <definedName name="_btm10" localSheetId="1">#REF!</definedName>
    <definedName name="_btm10">#REF!</definedName>
    <definedName name="_btm100" localSheetId="4">#REF!</definedName>
    <definedName name="_btm100" localSheetId="2">#REF!</definedName>
    <definedName name="_btm100" localSheetId="3">#REF!</definedName>
    <definedName name="_btm100" localSheetId="1">#REF!</definedName>
    <definedName name="_btm100">#REF!</definedName>
    <definedName name="_BTM250" localSheetId="1">#REF!</definedName>
    <definedName name="_BTM250">#REF!</definedName>
    <definedName name="_btM300" localSheetId="1">#REF!</definedName>
    <definedName name="_btM300">#REF!</definedName>
    <definedName name="_cao1" localSheetId="1">#REF!</definedName>
    <definedName name="_cao1">#REF!</definedName>
    <definedName name="_cao2" localSheetId="1">#REF!</definedName>
    <definedName name="_cao2">#REF!</definedName>
    <definedName name="_cao3" localSheetId="1">#REF!</definedName>
    <definedName name="_cao3">#REF!</definedName>
    <definedName name="_cao4" localSheetId="1">#REF!</definedName>
    <definedName name="_cao4">#REF!</definedName>
    <definedName name="_cao5" localSheetId="1">#REF!</definedName>
    <definedName name="_cao5">#REF!</definedName>
    <definedName name="_cao6" localSheetId="1">#REF!</definedName>
    <definedName name="_cao6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ai1" localSheetId="1">#REF!</definedName>
    <definedName name="_dai1">#REF!</definedName>
    <definedName name="_dai2" localSheetId="1">#REF!</definedName>
    <definedName name="_dai2">#REF!</definedName>
    <definedName name="_dai3" localSheetId="1">#REF!</definedName>
    <definedName name="_dai3">#REF!</definedName>
    <definedName name="_dai4" localSheetId="1">#REF!</definedName>
    <definedName name="_dai4">#REF!</definedName>
    <definedName name="_dai5" localSheetId="1">#REF!</definedName>
    <definedName name="_dai5">#REF!</definedName>
    <definedName name="_dai6" localSheetId="1">#REF!</definedName>
    <definedName name="_dai6">#REF!</definedName>
    <definedName name="_dan1" localSheetId="1">#REF!</definedName>
    <definedName name="_dan1">#REF!</definedName>
    <definedName name="_dan2" localSheetId="1">#REF!</definedName>
    <definedName name="_dan2">#REF!</definedName>
    <definedName name="_dao1" localSheetId="1">#REF!</definedName>
    <definedName name="_dao1">#REF!</definedName>
    <definedName name="_dbu1" localSheetId="1">#REF!</definedName>
    <definedName name="_dbu1">#REF!</definedName>
    <definedName name="_dbu2" localSheetId="1">#REF!</definedName>
    <definedName name="_dbu2">#REF!</definedName>
    <definedName name="_ddn400" localSheetId="1">#REF!</definedName>
    <definedName name="_ddn400">#REF!</definedName>
    <definedName name="_ddn600" localSheetId="1">#REF!</definedName>
    <definedName name="_ddn600">#REF!</definedName>
    <definedName name="_Fill" localSheetId="1" hidden="1">#REF!</definedName>
    <definedName name="_Fill" hidden="1">#REF!</definedName>
    <definedName name="_gon4" localSheetId="1">#REF!</definedName>
    <definedName name="_gon4">#REF!</definedName>
    <definedName name="_hom2" localSheetId="4">#REF!</definedName>
    <definedName name="_hom2" localSheetId="2">#REF!</definedName>
    <definedName name="_hom2" localSheetId="3">#REF!</definedName>
    <definedName name="_hom2" localSheetId="1">#REF!</definedName>
    <definedName name="_hom2">#REF!</definedName>
    <definedName name="_Key1" localSheetId="4" hidden="1">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hidden="1">#REF!</definedName>
    <definedName name="_Key2" localSheetId="4" hidden="1">#REF!</definedName>
    <definedName name="_Key2" localSheetId="2" hidden="1">#REF!</definedName>
    <definedName name="_Key2" localSheetId="3" hidden="1">#REF!</definedName>
    <definedName name="_Key2" localSheetId="1" hidden="1">#REF!</definedName>
    <definedName name="_Key2" hidden="1">#REF!</definedName>
    <definedName name="_KM188" localSheetId="4">#REF!</definedName>
    <definedName name="_KM188" localSheetId="2">#REF!</definedName>
    <definedName name="_KM188" localSheetId="3">#REF!</definedName>
    <definedName name="_KM188" localSheetId="1">#REF!</definedName>
    <definedName name="_KM188">#REF!</definedName>
    <definedName name="_km189" localSheetId="4">#REF!</definedName>
    <definedName name="_km189" localSheetId="2">#REF!</definedName>
    <definedName name="_km189" localSheetId="3">#REF!</definedName>
    <definedName name="_km189" localSheetId="1">#REF!</definedName>
    <definedName name="_km189">#REF!</definedName>
    <definedName name="_km190" localSheetId="1">#REF!</definedName>
    <definedName name="_km190">#REF!</definedName>
    <definedName name="_km191" localSheetId="1">#REF!</definedName>
    <definedName name="_km191">#REF!</definedName>
    <definedName name="_km192" localSheetId="1">#REF!</definedName>
    <definedName name="_km192">#REF!</definedName>
    <definedName name="_km193" localSheetId="4">#REF!</definedName>
    <definedName name="_km193" localSheetId="2">#REF!</definedName>
    <definedName name="_km193" localSheetId="3">#REF!</definedName>
    <definedName name="_km193" localSheetId="1">#REF!</definedName>
    <definedName name="_km193">#REF!</definedName>
    <definedName name="_km194" localSheetId="4">#REF!</definedName>
    <definedName name="_km194" localSheetId="2">#REF!</definedName>
    <definedName name="_km194" localSheetId="3">#REF!</definedName>
    <definedName name="_km194" localSheetId="1">#REF!</definedName>
    <definedName name="_km194">#REF!</definedName>
    <definedName name="_km195" localSheetId="4">#REF!</definedName>
    <definedName name="_km195" localSheetId="2">#REF!</definedName>
    <definedName name="_km195" localSheetId="3">#REF!</definedName>
    <definedName name="_km195" localSheetId="1">#REF!</definedName>
    <definedName name="_km195">#REF!</definedName>
    <definedName name="_km196" localSheetId="4">#REF!</definedName>
    <definedName name="_km196" localSheetId="2">#REF!</definedName>
    <definedName name="_km196" localSheetId="3">#REF!</definedName>
    <definedName name="_km196" localSheetId="1">#REF!</definedName>
    <definedName name="_km196">#REF!</definedName>
    <definedName name="_km197" localSheetId="4">#REF!</definedName>
    <definedName name="_km197" localSheetId="2">#REF!</definedName>
    <definedName name="_km197" localSheetId="3">#REF!</definedName>
    <definedName name="_km197" localSheetId="1">#REF!</definedName>
    <definedName name="_km197">#REF!</definedName>
    <definedName name="_km198" localSheetId="4">#REF!</definedName>
    <definedName name="_km198" localSheetId="2">#REF!</definedName>
    <definedName name="_km198" localSheetId="3">#REF!</definedName>
    <definedName name="_km198" localSheetId="1">#REF!</definedName>
    <definedName name="_km198">#REF!</definedName>
    <definedName name="_lap1" localSheetId="1">#REF!</definedName>
    <definedName name="_lap1">#REF!</definedName>
    <definedName name="_lap2" localSheetId="1">#REF!</definedName>
    <definedName name="_lap2">#REF!</definedName>
    <definedName name="_MAC12" localSheetId="1">#REF!</definedName>
    <definedName name="_MAC12">#REF!</definedName>
    <definedName name="_MAC46" localSheetId="1">#REF!</definedName>
    <definedName name="_MAC46">#REF!</definedName>
    <definedName name="_NCL100" localSheetId="4">#REF!</definedName>
    <definedName name="_NCL100" localSheetId="2">#REF!</definedName>
    <definedName name="_NCL100" localSheetId="3">#REF!</definedName>
    <definedName name="_NCL100" localSheetId="1">#REF!</definedName>
    <definedName name="_NCL100">#REF!</definedName>
    <definedName name="_NCL200" localSheetId="4">#REF!</definedName>
    <definedName name="_NCL200" localSheetId="2">#REF!</definedName>
    <definedName name="_NCL200" localSheetId="3">#REF!</definedName>
    <definedName name="_NCL200" localSheetId="1">#REF!</definedName>
    <definedName name="_NCL200">#REF!</definedName>
    <definedName name="_NCL250" localSheetId="4">#REF!</definedName>
    <definedName name="_NCL250" localSheetId="2">#REF!</definedName>
    <definedName name="_NCL250" localSheetId="3">#REF!</definedName>
    <definedName name="_NCL250" localSheetId="1">#REF!</definedName>
    <definedName name="_NCL250">#REF!</definedName>
    <definedName name="_NET2" localSheetId="1">#REF!</definedName>
    <definedName name="_NET2">#REF!</definedName>
    <definedName name="_nin190" localSheetId="4">#REF!</definedName>
    <definedName name="_nin190" localSheetId="2">#REF!</definedName>
    <definedName name="_nin190" localSheetId="3">#REF!</definedName>
    <definedName name="_nin190" localSheetId="1">#REF!</definedName>
    <definedName name="_nin190">#REF!</definedName>
    <definedName name="_NSO2" localSheetId="4" hidden="1">{"'Sheet1'!$L$16"}</definedName>
    <definedName name="_NSO2" localSheetId="0" hidden="1">{"'Sheet1'!$L$16"}</definedName>
    <definedName name="_NSO2" localSheetId="2" hidden="1">{"'Sheet1'!$L$16"}</definedName>
    <definedName name="_NSO2" localSheetId="3" hidden="1">{"'Sheet1'!$L$16"}</definedName>
    <definedName name="_NSO2" localSheetId="1" hidden="1">{"'Sheet1'!$L$16"}</definedName>
    <definedName name="_NSO2" hidden="1">{"'Sheet1'!$L$16"}</definedName>
    <definedName name="_Order1" hidden="1">255</definedName>
    <definedName name="_Order2" hidden="1">255</definedName>
    <definedName name="_PL1242" localSheetId="1">#REF!</definedName>
    <definedName name="_PL1242">#REF!</definedName>
    <definedName name="_phi10" localSheetId="1">#REF!</definedName>
    <definedName name="_phi10">#REF!</definedName>
    <definedName name="_phi12" localSheetId="1">#REF!</definedName>
    <definedName name="_phi12">#REF!</definedName>
    <definedName name="_phi14" localSheetId="1">#REF!</definedName>
    <definedName name="_phi14">#REF!</definedName>
    <definedName name="_phi16" localSheetId="1">#REF!</definedName>
    <definedName name="_phi16">#REF!</definedName>
    <definedName name="_phi18" localSheetId="1">#REF!</definedName>
    <definedName name="_phi18">#REF!</definedName>
    <definedName name="_phi20" localSheetId="1">#REF!</definedName>
    <definedName name="_phi20">#REF!</definedName>
    <definedName name="_phi22" localSheetId="1">#REF!</definedName>
    <definedName name="_phi22">#REF!</definedName>
    <definedName name="_phi25" localSheetId="1">#REF!</definedName>
    <definedName name="_phi25">#REF!</definedName>
    <definedName name="_phi28" localSheetId="1">#REF!</definedName>
    <definedName name="_phi28">#REF!</definedName>
    <definedName name="_phi6" localSheetId="1">#REF!</definedName>
    <definedName name="_phi6">#REF!</definedName>
    <definedName name="_phi8" localSheetId="1">#REF!</definedName>
    <definedName name="_phi8">#REF!</definedName>
    <definedName name="_sat10" localSheetId="1">#REF!</definedName>
    <definedName name="_sat10">#REF!</definedName>
    <definedName name="_sat14" localSheetId="1">#REF!</definedName>
    <definedName name="_sat14">#REF!</definedName>
    <definedName name="_sat16" localSheetId="1">#REF!</definedName>
    <definedName name="_sat16">#REF!</definedName>
    <definedName name="_sat20" localSheetId="1">#REF!</definedName>
    <definedName name="_sat20">#REF!</definedName>
    <definedName name="_sat8" localSheetId="1">#REF!</definedName>
    <definedName name="_sat8">#REF!</definedName>
    <definedName name="_sc1" localSheetId="1">#REF!</definedName>
    <definedName name="_sc1">#REF!</definedName>
    <definedName name="_SC2" localSheetId="1">#REF!</definedName>
    <definedName name="_SC2">#REF!</definedName>
    <definedName name="_sc3" localSheetId="1">#REF!</definedName>
    <definedName name="_sc3">#REF!</definedName>
    <definedName name="_slg1" localSheetId="1">#REF!</definedName>
    <definedName name="_slg1">#REF!</definedName>
    <definedName name="_slg2" localSheetId="1">#REF!</definedName>
    <definedName name="_slg2">#REF!</definedName>
    <definedName name="_slg3" localSheetId="1">#REF!</definedName>
    <definedName name="_slg3">#REF!</definedName>
    <definedName name="_slg4" localSheetId="1">#REF!</definedName>
    <definedName name="_slg4">#REF!</definedName>
    <definedName name="_slg5" localSheetId="1">#REF!</definedName>
    <definedName name="_slg5">#REF!</definedName>
    <definedName name="_slg6" localSheetId="1">#REF!</definedName>
    <definedName name="_slg6">#REF!</definedName>
    <definedName name="_SN3" localSheetId="4">#REF!</definedName>
    <definedName name="_SN3" localSheetId="2">#REF!</definedName>
    <definedName name="_SN3" localSheetId="3">#REF!</definedName>
    <definedName name="_SN3" localSheetId="1">#REF!</definedName>
    <definedName name="_SN3">#REF!</definedName>
    <definedName name="_Sort" localSheetId="1" hidden="1">#REF!</definedName>
    <definedName name="_Sort" hidden="1">#REF!</definedName>
    <definedName name="_sua20" localSheetId="4">#REF!</definedName>
    <definedName name="_sua20" localSheetId="2">#REF!</definedName>
    <definedName name="_sua20" localSheetId="3">#REF!</definedName>
    <definedName name="_sua20" localSheetId="1">#REF!</definedName>
    <definedName name="_sua20">#REF!</definedName>
    <definedName name="_sua30" localSheetId="4">#REF!</definedName>
    <definedName name="_sua30" localSheetId="2">#REF!</definedName>
    <definedName name="_sua30" localSheetId="3">#REF!</definedName>
    <definedName name="_sua30" localSheetId="1">#REF!</definedName>
    <definedName name="_sua30">#REF!</definedName>
    <definedName name="_TB1" localSheetId="4">#REF!</definedName>
    <definedName name="_TB1" localSheetId="2">#REF!</definedName>
    <definedName name="_TB1" localSheetId="3">#REF!</definedName>
    <definedName name="_TB1" localSheetId="1">#REF!</definedName>
    <definedName name="_TB1">#REF!</definedName>
    <definedName name="_TL1" localSheetId="1">#REF!</definedName>
    <definedName name="_TL1">#REF!</definedName>
    <definedName name="_TL2" localSheetId="1">#REF!</definedName>
    <definedName name="_TL2">#REF!</definedName>
    <definedName name="_TL3" localSheetId="4">#REF!</definedName>
    <definedName name="_TL3" localSheetId="2">#REF!</definedName>
    <definedName name="_TL3" localSheetId="3">#REF!</definedName>
    <definedName name="_TL3" localSheetId="1">#REF!</definedName>
    <definedName name="_TL3">#REF!</definedName>
    <definedName name="_TLA120" localSheetId="1">#REF!</definedName>
    <definedName name="_TLA120">#REF!</definedName>
    <definedName name="_TLA35" localSheetId="1">#REF!</definedName>
    <definedName name="_TLA35">#REF!</definedName>
    <definedName name="_TLA50" localSheetId="1">#REF!</definedName>
    <definedName name="_TLA50">#REF!</definedName>
    <definedName name="_TLA70" localSheetId="1">#REF!</definedName>
    <definedName name="_TLA70">#REF!</definedName>
    <definedName name="_TLA95" localSheetId="1">#REF!</definedName>
    <definedName name="_TLA95">#REF!</definedName>
    <definedName name="_TH1" localSheetId="1">#REF!</definedName>
    <definedName name="_TH1">#REF!</definedName>
    <definedName name="_TH2" localSheetId="1">#REF!</definedName>
    <definedName name="_TH2">#REF!</definedName>
    <definedName name="_TH3" localSheetId="1">#REF!</definedName>
    <definedName name="_TH3">#REF!</definedName>
    <definedName name="_vc1" localSheetId="1">#REF!</definedName>
    <definedName name="_vc1">#REF!</definedName>
    <definedName name="_vc2" localSheetId="1">#REF!</definedName>
    <definedName name="_vc2">#REF!</definedName>
    <definedName name="_vc3" localSheetId="1">#REF!</definedName>
    <definedName name="_vc3">#REF!</definedName>
    <definedName name="_VL100" localSheetId="4">#REF!</definedName>
    <definedName name="_VL100" localSheetId="2">#REF!</definedName>
    <definedName name="_VL100" localSheetId="3">#REF!</definedName>
    <definedName name="_VL100" localSheetId="1">#REF!</definedName>
    <definedName name="_VL100">#REF!</definedName>
    <definedName name="_vl2" localSheetId="4" hidden="1">{"'Sheet1'!$L$16"}</definedName>
    <definedName name="_vl2" localSheetId="0" hidden="1">{"'Sheet1'!$L$16"}</definedName>
    <definedName name="_vl2" localSheetId="2" hidden="1">{"'Sheet1'!$L$16"}</definedName>
    <definedName name="_vl2" localSheetId="3" hidden="1">{"'Sheet1'!$L$16"}</definedName>
    <definedName name="_vl2" localSheetId="1" hidden="1">{"'Sheet1'!$L$16"}</definedName>
    <definedName name="_vl2" hidden="1">{"'Sheet1'!$L$16"}</definedName>
    <definedName name="_VL250" localSheetId="4">#REF!</definedName>
    <definedName name="_VL250" localSheetId="2">#REF!</definedName>
    <definedName name="_VL250" localSheetId="3">#REF!</definedName>
    <definedName name="_VL250" localSheetId="1">#REF!</definedName>
    <definedName name="_VL25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1">#REF!</definedName>
    <definedName name="A120_">#REF!</definedName>
    <definedName name="a277Print_Titles" localSheetId="1">#REF!</definedName>
    <definedName name="a277Print_Titles">#REF!</definedName>
    <definedName name="A35_" localSheetId="1">#REF!</definedName>
    <definedName name="A35_">#REF!</definedName>
    <definedName name="A50_" localSheetId="1">#REF!</definedName>
    <definedName name="A50_">#REF!</definedName>
    <definedName name="A6N2" localSheetId="1">#REF!</definedName>
    <definedName name="A6N2">#REF!</definedName>
    <definedName name="A6N3" localSheetId="1">#REF!</definedName>
    <definedName name="A6N3">#REF!</definedName>
    <definedName name="A70_" localSheetId="1">#REF!</definedName>
    <definedName name="A70_">#REF!</definedName>
    <definedName name="A95_" localSheetId="1">#REF!</definedName>
    <definedName name="A95_">#REF!</definedName>
    <definedName name="AA" localSheetId="1">#REF!</definedName>
    <definedName name="AA">#REF!</definedName>
    <definedName name="abc" localSheetId="1">#REF!</definedName>
    <definedName name="abc">#REF!</definedName>
    <definedName name="AC120_" localSheetId="1">#REF!</definedName>
    <definedName name="AC120_">#REF!</definedName>
    <definedName name="AC35_" localSheetId="1">#REF!</definedName>
    <definedName name="AC35_">#REF!</definedName>
    <definedName name="AC50_" localSheetId="1">#REF!</definedName>
    <definedName name="AC50_">#REF!</definedName>
    <definedName name="AC70_" localSheetId="1">#REF!</definedName>
    <definedName name="AC70_">#REF!</definedName>
    <definedName name="AC95_" localSheetId="1">#REF!</definedName>
    <definedName name="AC95_">#REF!</definedName>
    <definedName name="All_Item" localSheetId="1">#REF!</definedName>
    <definedName name="All_Item">#REF!</definedName>
    <definedName name="ALPIN">#N/A</definedName>
    <definedName name="ALPJYOU">#N/A</definedName>
    <definedName name="ALPTOI">#N/A</definedName>
    <definedName name="anpha" localSheetId="1">#REF!</definedName>
    <definedName name="anpha">#REF!</definedName>
    <definedName name="b_240" localSheetId="4">#REF!</definedName>
    <definedName name="b_240" localSheetId="2">#REF!</definedName>
    <definedName name="b_240" localSheetId="3">#REF!</definedName>
    <definedName name="b_240" localSheetId="1">#REF!</definedName>
    <definedName name="b_240">#REF!</definedName>
    <definedName name="b_280" localSheetId="4">#REF!</definedName>
    <definedName name="b_280" localSheetId="2">#REF!</definedName>
    <definedName name="b_280" localSheetId="3">#REF!</definedName>
    <definedName name="b_280" localSheetId="1">#REF!</definedName>
    <definedName name="b_280">#REF!</definedName>
    <definedName name="b_320" localSheetId="4">#REF!</definedName>
    <definedName name="b_320" localSheetId="2">#REF!</definedName>
    <definedName name="b_320" localSheetId="3">#REF!</definedName>
    <definedName name="b_320" localSheetId="1">#REF!</definedName>
    <definedName name="b_320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CHI_TIET_THI_NGHIEM_CONG_TO" localSheetId="1">#REF!</definedName>
    <definedName name="BANG_CHI_TIET_THI_NGHIEM_CONG_TO">#REF!</definedName>
    <definedName name="BANG_CHI_TIET_THI_NGHIEM_DZ0.4KV" localSheetId="1">#REF!</definedName>
    <definedName name="BANG_CHI_TIET_THI_NGHIEM_DZ0.4KV">#REF!</definedName>
    <definedName name="bang_gia" localSheetId="1">#REF!</definedName>
    <definedName name="bang_gia">#REF!</definedName>
    <definedName name="BANG_TONG_HOP_CONG_TO" localSheetId="1">#REF!</definedName>
    <definedName name="BANG_TONG_HOP_CONG_TO">#REF!</definedName>
    <definedName name="BANG_TONG_HOP_DZ0.4KV" localSheetId="4">#REF!</definedName>
    <definedName name="BANG_TONG_HOP_DZ0.4KV" localSheetId="2">#REF!</definedName>
    <definedName name="BANG_TONG_HOP_DZ0.4KV" localSheetId="3">#REF!</definedName>
    <definedName name="BANG_TONG_HOP_DZ0.4KV" localSheetId="1">#REF!</definedName>
    <definedName name="BANG_TONG_HOP_DZ0.4KV">#REF!</definedName>
    <definedName name="BANG_TONG_HOP_DZ22KV" localSheetId="1">#REF!</definedName>
    <definedName name="BANG_TONG_HOP_DZ22KV">#REF!</definedName>
    <definedName name="BANG_TONG_HOP_KHO_BAI" localSheetId="1">#REF!</definedName>
    <definedName name="BANG_TONG_HOP_KHO_BAI">#REF!</definedName>
    <definedName name="BANG_TONG_HOP_TBA" localSheetId="1">#REF!</definedName>
    <definedName name="BANG_TONG_HOP_TBA">#REF!</definedName>
    <definedName name="Bang_travl" localSheetId="1">#REF!</definedName>
    <definedName name="Bang_travl">#REF!</definedName>
    <definedName name="bangchu" localSheetId="1">#REF!</definedName>
    <definedName name="bangchu">#REF!</definedName>
    <definedName name="BB" localSheetId="1">#REF!</definedName>
    <definedName name="BB">#REF!</definedName>
    <definedName name="benuoc" localSheetId="1">#REF!</definedName>
    <definedName name="benuoc">#REF!</definedName>
    <definedName name="bengam" localSheetId="1">#REF!</definedName>
    <definedName name="bengam">#REF!</definedName>
    <definedName name="beta" localSheetId="1">#REF!</definedName>
    <definedName name="beta">#REF!</definedName>
    <definedName name="blkh" localSheetId="1">#REF!</definedName>
    <definedName name="blkh">#REF!</definedName>
    <definedName name="blkh1" localSheetId="1">#REF!</definedName>
    <definedName name="blkh1">#REF!</definedName>
    <definedName name="Book2" localSheetId="4">#REF!</definedName>
    <definedName name="Book2" localSheetId="2">#REF!</definedName>
    <definedName name="Book2" localSheetId="3">#REF!</definedName>
    <definedName name="Book2" localSheetId="1">#REF!</definedName>
    <definedName name="Book2">#REF!</definedName>
    <definedName name="BOQ" localSheetId="1">#REF!</definedName>
    <definedName name="BOQ">#REF!</definedName>
    <definedName name="BT" localSheetId="1">#REF!</definedName>
    <definedName name="BT">#REF!</definedName>
    <definedName name="btcocM400" localSheetId="1">#REF!</definedName>
    <definedName name="btcocM400">#REF!</definedName>
    <definedName name="btchiuaxitm300" localSheetId="1">#REF!</definedName>
    <definedName name="btchiuaxitm300">#REF!</definedName>
    <definedName name="BTchiuaxm200" localSheetId="1">#REF!</definedName>
    <definedName name="BTchiuaxm200">#REF!</definedName>
    <definedName name="BTlotm100" localSheetId="1">#REF!</definedName>
    <definedName name="BTlotm100">#REF!</definedName>
    <definedName name="BU_CHENH_LECH_DZ0.4KV" localSheetId="1">#REF!</definedName>
    <definedName name="BU_CHENH_LECH_DZ0.4KV">#REF!</definedName>
    <definedName name="BU_CHENH_LECH_DZ22KV" localSheetId="1">#REF!</definedName>
    <definedName name="BU_CHENH_LECH_DZ22KV">#REF!</definedName>
    <definedName name="BU_CHENH_LECH_TBA" localSheetId="1">#REF!</definedName>
    <definedName name="BU_CHENH_LECH_TBA">#REF!</definedName>
    <definedName name="Bulongma">8700</definedName>
    <definedName name="BVCISUMMARY" localSheetId="1">#REF!</definedName>
    <definedName name="BVCISUMMARY">#REF!</definedName>
    <definedName name="BŸo_cŸo_täng_hìp_giŸ_trÙ_t_i_s_n_câ__Ùnh" localSheetId="1">#REF!</definedName>
    <definedName name="BŸo_cŸo_täng_hìp_giŸ_trÙ_t_i_s_n_câ__Ùnh">#REF!</definedName>
    <definedName name="C.1.1..Phat_tuyen" localSheetId="1">#REF!</definedName>
    <definedName name="C.1.1..Phat_tuyen">#REF!</definedName>
    <definedName name="C.1.10..VC_Thu_cong_CG" localSheetId="1">#REF!</definedName>
    <definedName name="C.1.10..VC_Thu_cong_CG">#REF!</definedName>
    <definedName name="C.1.2..Chat_cay_thu_cong" localSheetId="1">#REF!</definedName>
    <definedName name="C.1.2..Chat_cay_thu_cong">#REF!</definedName>
    <definedName name="C.1.3..Chat_cay_may" localSheetId="1">#REF!</definedName>
    <definedName name="C.1.3..Chat_cay_may">#REF!</definedName>
    <definedName name="C.1.4..Dao_goc_cay" localSheetId="1">#REF!</definedName>
    <definedName name="C.1.4..Dao_goc_cay">#REF!</definedName>
    <definedName name="C.1.5..Lam_duong_tam" localSheetId="1">#REF!</definedName>
    <definedName name="C.1.5..Lam_duong_tam">#REF!</definedName>
    <definedName name="C.1.6..Lam_cau_tam" localSheetId="1">#REF!</definedName>
    <definedName name="C.1.6..Lam_cau_tam">#REF!</definedName>
    <definedName name="C.1.7..Rai_da_chong_lun" localSheetId="1">#REF!</definedName>
    <definedName name="C.1.7..Rai_da_chong_lun">#REF!</definedName>
    <definedName name="C.1.8..Lam_kho_tam" localSheetId="1">#REF!</definedName>
    <definedName name="C.1.8..Lam_kho_tam">#REF!</definedName>
    <definedName name="C.1.8..San_mat_bang" localSheetId="1">#REF!</definedName>
    <definedName name="C.1.8..San_mat_bang">#REF!</definedName>
    <definedName name="C.2.1..VC_Thu_cong" localSheetId="1">#REF!</definedName>
    <definedName name="C.2.1..VC_Thu_cong">#REF!</definedName>
    <definedName name="C.2.2..VC_T_cong_CG" localSheetId="1">#REF!</definedName>
    <definedName name="C.2.2..VC_T_cong_CG">#REF!</definedName>
    <definedName name="C.2.3..Boc_do" localSheetId="1">#REF!</definedName>
    <definedName name="C.2.3..Boc_do">#REF!</definedName>
    <definedName name="C.3.1..Dao_dat_mong_cot" localSheetId="1">#REF!</definedName>
    <definedName name="C.3.1..Dao_dat_mong_cot">#REF!</definedName>
    <definedName name="C.3.2..Dao_dat_de_dap" localSheetId="1">#REF!</definedName>
    <definedName name="C.3.2..Dao_dat_de_dap">#REF!</definedName>
    <definedName name="C.3.3..Dap_dat_mong" localSheetId="1">#REF!</definedName>
    <definedName name="C.3.3..Dap_dat_mong">#REF!</definedName>
    <definedName name="C.3.4..Dao_dap_TDia" localSheetId="1">#REF!</definedName>
    <definedName name="C.3.4..Dao_dap_TDia">#REF!</definedName>
    <definedName name="C.3.5..Dap_bo_bao" localSheetId="1">#REF!</definedName>
    <definedName name="C.3.5..Dap_bo_bao">#REF!</definedName>
    <definedName name="C.3.6..Bom_tat_nuoc" localSheetId="1">#REF!</definedName>
    <definedName name="C.3.6..Bom_tat_nuoc">#REF!</definedName>
    <definedName name="C.3.7..Dao_bun" localSheetId="1">#REF!</definedName>
    <definedName name="C.3.7..Dao_bun">#REF!</definedName>
    <definedName name="C.3.8..Dap_cat_CT" localSheetId="1">#REF!</definedName>
    <definedName name="C.3.8..Dap_cat_CT">#REF!</definedName>
    <definedName name="C.3.9..Dao_pha_da" localSheetId="1">#REF!</definedName>
    <definedName name="C.3.9..Dao_pha_da">#REF!</definedName>
    <definedName name="C.4.1.Cot_thep" localSheetId="1">#REF!</definedName>
    <definedName name="C.4.1.Cot_thep">#REF!</definedName>
    <definedName name="C.4.2..Van_khuon" localSheetId="1">#REF!</definedName>
    <definedName name="C.4.2..Van_khuon">#REF!</definedName>
    <definedName name="C.4.3..Be_tong" localSheetId="1">#REF!</definedName>
    <definedName name="C.4.3..Be_tong">#REF!</definedName>
    <definedName name="C.4.4..Lap_BT_D.San" localSheetId="1">#REF!</definedName>
    <definedName name="C.4.4..Lap_BT_D.San">#REF!</definedName>
    <definedName name="C.4.5..Xay_da_hoc" localSheetId="1">#REF!</definedName>
    <definedName name="C.4.5..Xay_da_hoc">#REF!</definedName>
    <definedName name="C.4.6..Dong_coc" localSheetId="1">#REF!</definedName>
    <definedName name="C.4.6..Dong_coc">#REF!</definedName>
    <definedName name="C.4.7..Quet_Bi_tum" localSheetId="1">#REF!</definedName>
    <definedName name="C.4.7..Quet_Bi_tum">#REF!</definedName>
    <definedName name="C.5.1..Lap_cot_thep" localSheetId="1">#REF!</definedName>
    <definedName name="C.5.1..Lap_cot_thep">#REF!</definedName>
    <definedName name="C.5.2..Lap_cot_BT" localSheetId="1">#REF!</definedName>
    <definedName name="C.5.2..Lap_cot_BT">#REF!</definedName>
    <definedName name="C.5.3..Lap_dat_xa" localSheetId="1">#REF!</definedName>
    <definedName name="C.5.3..Lap_dat_xa">#REF!</definedName>
    <definedName name="C.5.4..Lap_tiep_dia" localSheetId="1">#REF!</definedName>
    <definedName name="C.5.4..Lap_tiep_dia">#REF!</definedName>
    <definedName name="C.5.5..Son_sat_thep" localSheetId="1">#REF!</definedName>
    <definedName name="C.5.5..Son_sat_thep">#REF!</definedName>
    <definedName name="C.6.1..Lap_su_dung" localSheetId="1">#REF!</definedName>
    <definedName name="C.6.1..Lap_su_dung">#REF!</definedName>
    <definedName name="C.6.2..Lap_su_CS" localSheetId="1">#REF!</definedName>
    <definedName name="C.6.2..Lap_su_CS">#REF!</definedName>
    <definedName name="C.6.3..Su_chuoi_do" localSheetId="1">#REF!</definedName>
    <definedName name="C.6.3..Su_chuoi_do">#REF!</definedName>
    <definedName name="C.6.4..Su_chuoi_neo" localSheetId="1">#REF!</definedName>
    <definedName name="C.6.4..Su_chuoi_neo">#REF!</definedName>
    <definedName name="C.6.5..Lap_phu_kien" localSheetId="1">#REF!</definedName>
    <definedName name="C.6.5..Lap_phu_kien">#REF!</definedName>
    <definedName name="C.6.6..Ep_noi_day" localSheetId="1">#REF!</definedName>
    <definedName name="C.6.6..Ep_noi_day">#REF!</definedName>
    <definedName name="C.6.7..KD_vuot_CN" localSheetId="1">#REF!</definedName>
    <definedName name="C.6.7..KD_vuot_CN">#REF!</definedName>
    <definedName name="C.6.8..Rai_cang_day" localSheetId="1">#REF!</definedName>
    <definedName name="C.6.8..Rai_cang_day">#REF!</definedName>
    <definedName name="C.6.9..Cap_quang" localSheetId="1">#REF!</definedName>
    <definedName name="C.6.9..Cap_quang">#REF!</definedName>
    <definedName name="ca.1111" localSheetId="4">#REF!</definedName>
    <definedName name="ca.1111" localSheetId="2">#REF!</definedName>
    <definedName name="ca.1111" localSheetId="3">#REF!</definedName>
    <definedName name="ca.1111" localSheetId="1">#REF!</definedName>
    <definedName name="ca.1111">#REF!</definedName>
    <definedName name="ca.1111.th" localSheetId="1">#REF!</definedName>
    <definedName name="ca.1111.th">#REF!</definedName>
    <definedName name="CACAU">298161</definedName>
    <definedName name="cao" localSheetId="1">#REF!</definedName>
    <definedName name="cao">#REF!</definedName>
    <definedName name="Cat" localSheetId="1">#REF!</definedName>
    <definedName name="Cat">#REF!</definedName>
    <definedName name="Category_All" localSheetId="1">#REF!</definedName>
    <definedName name="Category_All">#REF!</definedName>
    <definedName name="CATIN">#N/A</definedName>
    <definedName name="CATJYOU">#N/A</definedName>
    <definedName name="catm" localSheetId="1">#REF!</definedName>
    <definedName name="catm">#REF!</definedName>
    <definedName name="catn" localSheetId="1">#REF!</definedName>
    <definedName name="catn">#REF!</definedName>
    <definedName name="CATSYU">#N/A</definedName>
    <definedName name="catvang" localSheetId="1">#REF!</definedName>
    <definedName name="catvang">#REF!</definedName>
    <definedName name="CATREC">#N/A</definedName>
    <definedName name="CCS" localSheetId="4">#REF!</definedName>
    <definedName name="CCS" localSheetId="2">#REF!</definedName>
    <definedName name="CCS" localSheetId="3">#REF!</definedName>
    <definedName name="CCS" localSheetId="1">#REF!</definedName>
    <definedName name="CCS">#REF!</definedName>
    <definedName name="CDD" localSheetId="4">#REF!</definedName>
    <definedName name="CDD" localSheetId="2">#REF!</definedName>
    <definedName name="CDD" localSheetId="3">#REF!</definedName>
    <definedName name="CDD" localSheetId="1">#REF!</definedName>
    <definedName name="CDD">#REF!</definedName>
    <definedName name="CDDD" localSheetId="4">#REF!</definedName>
    <definedName name="CDDD" localSheetId="2">#REF!</definedName>
    <definedName name="CDDD" localSheetId="3">#REF!</definedName>
    <definedName name="CDDD" localSheetId="1">#REF!</definedName>
    <definedName name="CDDD">#REF!</definedName>
    <definedName name="CDDD1P" localSheetId="1">#REF!</definedName>
    <definedName name="CDDD1P">#REF!</definedName>
    <definedName name="CDDD1PHA" localSheetId="1">#REF!</definedName>
    <definedName name="CDDD1PHA">#REF!</definedName>
    <definedName name="CDDD3PHA" localSheetId="1">#REF!</definedName>
    <definedName name="CDDD3PHA">#REF!</definedName>
    <definedName name="Cdnum" localSheetId="1">#REF!</definedName>
    <definedName name="Cdnum">#REF!</definedName>
    <definedName name="CK" localSheetId="1">#REF!</definedName>
    <definedName name="CK">#REF!</definedName>
    <definedName name="CLECH_0.4" localSheetId="1">#REF!</definedName>
    <definedName name="CLECH_0.4">#REF!</definedName>
    <definedName name="CLVC3">0.1</definedName>
    <definedName name="CLVC35" localSheetId="1">#REF!</definedName>
    <definedName name="CLVC35">#REF!</definedName>
    <definedName name="CLVCTB" localSheetId="1">#REF!</definedName>
    <definedName name="CLVCTB">#REF!</definedName>
    <definedName name="clvl" localSheetId="4">#REF!</definedName>
    <definedName name="clvl" localSheetId="2">#REF!</definedName>
    <definedName name="clvl" localSheetId="3">#REF!</definedName>
    <definedName name="clvl" localSheetId="1">#REF!</definedName>
    <definedName name="clvl">#REF!</definedName>
    <definedName name="cn" localSheetId="1">#REF!</definedName>
    <definedName name="cn">#REF!</definedName>
    <definedName name="CNC" localSheetId="1">#REF!</definedName>
    <definedName name="CNC">#REF!</definedName>
    <definedName name="CND" localSheetId="1">#REF!</definedName>
    <definedName name="CND">#REF!</definedName>
    <definedName name="CNG" localSheetId="1">#REF!</definedName>
    <definedName name="CNG">#REF!</definedName>
    <definedName name="Co" localSheetId="1">#REF!</definedName>
    <definedName name="Co">#REF!</definedName>
    <definedName name="coc" localSheetId="1">#REF!</definedName>
    <definedName name="coc">#REF!</definedName>
    <definedName name="cocbtct" localSheetId="1">#REF!</definedName>
    <definedName name="cocbtct">#REF!</definedName>
    <definedName name="cocot" localSheetId="1">#REF!</definedName>
    <definedName name="cocot">#REF!</definedName>
    <definedName name="cocott" localSheetId="1">#REF!</definedName>
    <definedName name="cocott">#REF!</definedName>
    <definedName name="Cöï_ly_vaän_chuyeãn" localSheetId="1">#REF!</definedName>
    <definedName name="Cöï_ly_vaän_chuyeãn">#REF!</definedName>
    <definedName name="CÖÏ_LY_VAÄN_CHUYEÅN" localSheetId="1">#REF!</definedName>
    <definedName name="CÖÏ_LY_VAÄN_CHUYEÅN">#REF!</definedName>
    <definedName name="COMMON" localSheetId="1">#REF!</definedName>
    <definedName name="COMMON">#REF!</definedName>
    <definedName name="comong" localSheetId="1">#REF!</definedName>
    <definedName name="comong">#REF!</definedName>
    <definedName name="CON_EQP_COS" localSheetId="1">#REF!</definedName>
    <definedName name="CON_EQP_COS">#REF!</definedName>
    <definedName name="CON_EQP_COST" localSheetId="1">#REF!</definedName>
    <definedName name="CON_EQP_COST">#REF!</definedName>
    <definedName name="CONST_EQ" localSheetId="1">#REF!</definedName>
    <definedName name="CONST_EQ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ngbenuoc" localSheetId="1">#REF!</definedName>
    <definedName name="congbenuoc">#REF!</definedName>
    <definedName name="congbengam" localSheetId="1">#REF!</definedName>
    <definedName name="congbengam">#REF!</definedName>
    <definedName name="congcoc" localSheetId="1">#REF!</definedName>
    <definedName name="congcoc">#REF!</definedName>
    <definedName name="congcocot" localSheetId="1">#REF!</definedName>
    <definedName name="congcocot">#REF!</definedName>
    <definedName name="congcocott" localSheetId="1">#REF!</definedName>
    <definedName name="congcocott">#REF!</definedName>
    <definedName name="congcomong" localSheetId="1">#REF!</definedName>
    <definedName name="congcomong">#REF!</definedName>
    <definedName name="congcottron" localSheetId="1">#REF!</definedName>
    <definedName name="congcottron">#REF!</definedName>
    <definedName name="congcotvuong" localSheetId="1">#REF!</definedName>
    <definedName name="congcotvuong">#REF!</definedName>
    <definedName name="congdam" localSheetId="1">#REF!</definedName>
    <definedName name="congdam">#REF!</definedName>
    <definedName name="congdan1" localSheetId="1">#REF!</definedName>
    <definedName name="congdan1">#REF!</definedName>
    <definedName name="congdan2" localSheetId="1">#REF!</definedName>
    <definedName name="congdan2">#REF!</definedName>
    <definedName name="congdandusan" localSheetId="1">#REF!</definedName>
    <definedName name="congdandusan">#REF!</definedName>
    <definedName name="conglanhto" localSheetId="1">#REF!</definedName>
    <definedName name="conglanhto">#REF!</definedName>
    <definedName name="congmong" localSheetId="1">#REF!</definedName>
    <definedName name="congmong">#REF!</definedName>
    <definedName name="congmongbang" localSheetId="1">#REF!</definedName>
    <definedName name="congmongbang">#REF!</definedName>
    <definedName name="congmongdon" localSheetId="1">#REF!</definedName>
    <definedName name="congmongdon">#REF!</definedName>
    <definedName name="congpanen" localSheetId="1">#REF!</definedName>
    <definedName name="congpanen">#REF!</definedName>
    <definedName name="congsan" localSheetId="1">#REF!</definedName>
    <definedName name="congsan">#REF!</definedName>
    <definedName name="congthang" localSheetId="1">#REF!</definedName>
    <definedName name="congthang">#REF!</definedName>
    <definedName name="COT" localSheetId="1">#REF!</definedName>
    <definedName name="COT">#REF!</definedName>
    <definedName name="cot7.5" localSheetId="4">#REF!</definedName>
    <definedName name="cot7.5" localSheetId="2">#REF!</definedName>
    <definedName name="cot7.5" localSheetId="3">#REF!</definedName>
    <definedName name="cot7.5" localSheetId="1">#REF!</definedName>
    <definedName name="cot7.5">#REF!</definedName>
    <definedName name="cot8.5" localSheetId="4">#REF!</definedName>
    <definedName name="cot8.5" localSheetId="2">#REF!</definedName>
    <definedName name="cot8.5" localSheetId="3">#REF!</definedName>
    <definedName name="cot8.5" localSheetId="1">#REF!</definedName>
    <definedName name="cot8.5">#REF!</definedName>
    <definedName name="Cotsatma">9726</definedName>
    <definedName name="Cotthepma">9726</definedName>
    <definedName name="cottron" localSheetId="1">#REF!</definedName>
    <definedName name="cottron">#REF!</definedName>
    <definedName name="cotvuong" localSheetId="1">#REF!</definedName>
    <definedName name="cotvuong">#REF!</definedName>
    <definedName name="COVER" localSheetId="1">#REF!</definedName>
    <definedName name="COVER">#REF!</definedName>
    <definedName name="cpmtc" localSheetId="4">#REF!</definedName>
    <definedName name="cpmtc" localSheetId="2">#REF!</definedName>
    <definedName name="cpmtc" localSheetId="3">#REF!</definedName>
    <definedName name="cpmtc" localSheetId="1">#REF!</definedName>
    <definedName name="cpmtc">#REF!</definedName>
    <definedName name="cpnc" localSheetId="4">#REF!</definedName>
    <definedName name="cpnc" localSheetId="2">#REF!</definedName>
    <definedName name="cpnc" localSheetId="3">#REF!</definedName>
    <definedName name="cpnc" localSheetId="1">#REF!</definedName>
    <definedName name="cpnc">#REF!</definedName>
    <definedName name="cptt" localSheetId="4">#REF!</definedName>
    <definedName name="cptt" localSheetId="2">#REF!</definedName>
    <definedName name="cptt" localSheetId="3">#REF!</definedName>
    <definedName name="cptt" localSheetId="1">#REF!</definedName>
    <definedName name="cptt">#REF!</definedName>
    <definedName name="CPVC35" localSheetId="1">#REF!</definedName>
    <definedName name="CPVC35">#REF!</definedName>
    <definedName name="CPVCDN" localSheetId="1">#REF!</definedName>
    <definedName name="CPVCDN">#REF!</definedName>
    <definedName name="cpvl" localSheetId="4">#REF!</definedName>
    <definedName name="cpvl" localSheetId="2">#REF!</definedName>
    <definedName name="cpvl" localSheetId="3">#REF!</definedName>
    <definedName name="cpvl" localSheetId="1">#REF!</definedName>
    <definedName name="cpvl">#REF!</definedName>
    <definedName name="CRD" localSheetId="1">#REF!</definedName>
    <definedName name="CRD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RS" localSheetId="1">#REF!</definedName>
    <definedName name="CRS">#REF!</definedName>
    <definedName name="CS" localSheetId="4">#REF!</definedName>
    <definedName name="CS" localSheetId="2">#REF!</definedName>
    <definedName name="CS" localSheetId="3">#REF!</definedName>
    <definedName name="CS" localSheetId="1">#REF!</definedName>
    <definedName name="CS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sd3p" localSheetId="1">#REF!</definedName>
    <definedName name="csd3p">#REF!</definedName>
    <definedName name="csddg1p" localSheetId="1">#REF!</definedName>
    <definedName name="csddg1p">#REF!</definedName>
    <definedName name="csddt1p" localSheetId="1">#REF!</definedName>
    <definedName name="csddt1p">#REF!</definedName>
    <definedName name="csht3p" localSheetId="1">#REF!</definedName>
    <definedName name="csht3p">#REF!</definedName>
    <definedName name="ctiep" localSheetId="1">#REF!</definedName>
    <definedName name="ctiep">#REF!</definedName>
    <definedName name="CTIET" localSheetId="1">#REF!</definedName>
    <definedName name="CTIET">#REF!</definedName>
    <definedName name="CU_LY_VAN_CHUYEN_GIA_QUYEN" localSheetId="1">#REF!</definedName>
    <definedName name="CU_LY_VAN_CHUYEN_GIA_QUYEN">#REF!</definedName>
    <definedName name="CU_LY_VAN_CHUYEN_THU_CONG" localSheetId="1">#REF!</definedName>
    <definedName name="CU_LY_VAN_CHUYEN_THU_CONG">#REF!</definedName>
    <definedName name="CURRENCY" localSheetId="1">#REF!</definedName>
    <definedName name="CURRENCY">#REF!</definedName>
    <definedName name="cx" localSheetId="1">#REF!</definedName>
    <definedName name="cx">#REF!</definedName>
    <definedName name="CH" localSheetId="1">#REF!</definedName>
    <definedName name="CH">#REF!</definedName>
    <definedName name="chon" localSheetId="1">#REF!</definedName>
    <definedName name="chon">#REF!</definedName>
    <definedName name="chon1" localSheetId="1">#REF!</definedName>
    <definedName name="chon1">#REF!</definedName>
    <definedName name="chon2" localSheetId="1">#REF!</definedName>
    <definedName name="chon2">#REF!</definedName>
    <definedName name="chon3" localSheetId="1">#REF!</definedName>
    <definedName name="chon3">#REF!</definedName>
    <definedName name="D_7101A_B" localSheetId="1">#REF!</definedName>
    <definedName name="D_7101A_B">#REF!</definedName>
    <definedName name="da1x2" localSheetId="1">#REF!</definedName>
    <definedName name="da1x2">#REF!</definedName>
    <definedName name="dahoc" localSheetId="1">#REF!</definedName>
    <definedName name="dahoc">#REF!</definedName>
    <definedName name="dam" localSheetId="1">#REF!</definedName>
    <definedName name="dam">#REF!</definedName>
    <definedName name="danducsan" localSheetId="1">#REF!</definedName>
    <definedName name="danducsan">#REF!</definedName>
    <definedName name="dao" localSheetId="1">#REF!</definedName>
    <definedName name="dao">#REF!</definedName>
    <definedName name="dap" localSheetId="1">#REF!</definedName>
    <definedName name="dap">#REF!</definedName>
    <definedName name="DAT" localSheetId="1">#REF!</definedName>
    <definedName name="DAT">#REF!</definedName>
    <definedName name="DATA_DATA2_List" localSheetId="4">#REF!</definedName>
    <definedName name="DATA_DATA2_List" localSheetId="2">#REF!</definedName>
    <definedName name="DATA_DATA2_List" localSheetId="3">#REF!</definedName>
    <definedName name="DATA_DATA2_List" localSheetId="1">#REF!</definedName>
    <definedName name="DATA_DATA2_List">#REF!</definedName>
    <definedName name="DCL_22">12117600</definedName>
    <definedName name="DCL_35">25490000</definedName>
    <definedName name="DD" localSheetId="4">#REF!</definedName>
    <definedName name="DD" localSheetId="2">#REF!</definedName>
    <definedName name="DD" localSheetId="3">#REF!</definedName>
    <definedName name="DD" localSheetId="1">#REF!</definedName>
    <definedName name="DD">#REF!</definedName>
    <definedName name="DDAY" localSheetId="1">#REF!</definedName>
    <definedName name="DDAY">#REF!</definedName>
    <definedName name="DDK" localSheetId="1">#REF!</definedName>
    <definedName name="DDK">#REF!</definedName>
    <definedName name="den_bu" localSheetId="1">#REF!</definedName>
    <definedName name="den_bu">#REF!</definedName>
    <definedName name="denbu" localSheetId="1">#REF!</definedName>
    <definedName name="denbu">#REF!</definedName>
    <definedName name="Det32x3" localSheetId="4">#REF!</definedName>
    <definedName name="Det32x3" localSheetId="2">#REF!</definedName>
    <definedName name="Det32x3" localSheetId="3">#REF!</definedName>
    <definedName name="Det32x3" localSheetId="1">#REF!</definedName>
    <definedName name="Det32x3">#REF!</definedName>
    <definedName name="Det35x3" localSheetId="4">#REF!</definedName>
    <definedName name="Det35x3" localSheetId="2">#REF!</definedName>
    <definedName name="Det35x3" localSheetId="3">#REF!</definedName>
    <definedName name="Det35x3" localSheetId="1">#REF!</definedName>
    <definedName name="Det35x3">#REF!</definedName>
    <definedName name="Det40x4" localSheetId="4">#REF!</definedName>
    <definedName name="Det40x4" localSheetId="2">#REF!</definedName>
    <definedName name="Det40x4" localSheetId="3">#REF!</definedName>
    <definedName name="Det40x4" localSheetId="1">#REF!</definedName>
    <definedName name="Det40x4">#REF!</definedName>
    <definedName name="Det50x5" localSheetId="4">#REF!</definedName>
    <definedName name="Det50x5" localSheetId="2">#REF!</definedName>
    <definedName name="Det50x5" localSheetId="3">#REF!</definedName>
    <definedName name="Det50x5" localSheetId="1">#REF!</definedName>
    <definedName name="Det50x5">#REF!</definedName>
    <definedName name="Det63x6" localSheetId="4">#REF!</definedName>
    <definedName name="Det63x6" localSheetId="2">#REF!</definedName>
    <definedName name="Det63x6" localSheetId="3">#REF!</definedName>
    <definedName name="Det63x6" localSheetId="1">#REF!</definedName>
    <definedName name="Det63x6">#REF!</definedName>
    <definedName name="Det75x6" localSheetId="4">#REF!</definedName>
    <definedName name="Det75x6" localSheetId="2">#REF!</definedName>
    <definedName name="Det75x6" localSheetId="3">#REF!</definedName>
    <definedName name="Det75x6" localSheetId="1">#REF!</definedName>
    <definedName name="Det75x6">#REF!</definedName>
    <definedName name="dgbdII" localSheetId="1">#REF!</definedName>
    <definedName name="dgbdII">#REF!</definedName>
    <definedName name="DGCTI592" localSheetId="4">#REF!</definedName>
    <definedName name="DGCTI592" localSheetId="2">#REF!</definedName>
    <definedName name="DGCTI592" localSheetId="3">#REF!</definedName>
    <definedName name="DGCTI592" localSheetId="1">#REF!</definedName>
    <definedName name="DGCTI592">#REF!</definedName>
    <definedName name="DGNC" localSheetId="1">#REF!</definedName>
    <definedName name="DGNC">#REF!</definedName>
    <definedName name="dgqndn" localSheetId="1">#REF!</definedName>
    <definedName name="dgqndn">#REF!</definedName>
    <definedName name="DGTV" localSheetId="1">#REF!</definedName>
    <definedName name="DGTV">#REF!</definedName>
    <definedName name="dgvl" localSheetId="1">#REF!</definedName>
    <definedName name="dgvl">#REF!</definedName>
    <definedName name="DGVT" localSheetId="1">#REF!</definedName>
    <definedName name="DGVT">#REF!</definedName>
    <definedName name="dhom" localSheetId="4">#REF!</definedName>
    <definedName name="dhom" localSheetId="2">#REF!</definedName>
    <definedName name="dhom" localSheetId="3">#REF!</definedName>
    <definedName name="dhom" localSheetId="1">#REF!</definedName>
    <definedName name="dhom">#REF!</definedName>
    <definedName name="dien" localSheetId="1">#REF!</definedName>
    <definedName name="dien">#REF!</definedName>
    <definedName name="dientichck" localSheetId="1">#REF!</definedName>
    <definedName name="dientichck">#REF!</definedName>
    <definedName name="dinh2" localSheetId="1">#REF!</definedName>
    <definedName name="dinh2">#REF!</definedName>
    <definedName name="DLCC" localSheetId="1">#REF!</definedName>
    <definedName name="DLCC">#REF!</definedName>
    <definedName name="DM" localSheetId="1">#REF!</definedName>
    <definedName name="DM">#REF!</definedName>
    <definedName name="dm56bxd" localSheetId="1">#REF!</definedName>
    <definedName name="dm56bxd">#REF!</definedName>
    <definedName name="DN" localSheetId="1">#REF!</definedName>
    <definedName name="DN">#REF!</definedName>
    <definedName name="DÑt45x4" localSheetId="4">#REF!</definedName>
    <definedName name="DÑt45x4" localSheetId="2">#REF!</definedName>
    <definedName name="DÑt45x4" localSheetId="3">#REF!</definedName>
    <definedName name="DÑt45x4" localSheetId="1">#REF!</definedName>
    <definedName name="DÑt45x4">#REF!</definedName>
    <definedName name="doan1" localSheetId="1">#REF!</definedName>
    <definedName name="doan1">#REF!</definedName>
    <definedName name="doan2" localSheetId="1">#REF!</definedName>
    <definedName name="doan2">#REF!</definedName>
    <definedName name="doan3" localSheetId="1">#REF!</definedName>
    <definedName name="doan3">#REF!</definedName>
    <definedName name="doan4" localSheetId="1">#REF!</definedName>
    <definedName name="doan4">#REF!</definedName>
    <definedName name="doan5" localSheetId="1">#REF!</definedName>
    <definedName name="doan5">#REF!</definedName>
    <definedName name="doan6" localSheetId="1">#REF!</definedName>
    <definedName name="doan6">#REF!</definedName>
    <definedName name="Document_array" localSheetId="4">{"Thuxm2.xls","Sheet1"}</definedName>
    <definedName name="Document_array" localSheetId="0">{"Thuxm2.xls","Sheet1"}</definedName>
    <definedName name="Document_array" localSheetId="2">{"Thuxm2.xls","Sheet1"}</definedName>
    <definedName name="Document_array" localSheetId="3">{"Thuxm2.xls","Sheet1"}</definedName>
    <definedName name="Document_array" localSheetId="1">{"Thuxm2.xls","Sheet1"}</definedName>
    <definedName name="Document_array">{"Thuxm2.xls","Sheet1"}</definedName>
    <definedName name="DON_GIA_3282" localSheetId="1">#REF!</definedName>
    <definedName name="DON_GIA_3282">#REF!</definedName>
    <definedName name="DON_GIA_3283" localSheetId="1">#REF!</definedName>
    <definedName name="DON_GIA_3283">#REF!</definedName>
    <definedName name="DON_GIA_3285" localSheetId="1">#REF!</definedName>
    <definedName name="DON_GIA_3285">#REF!</definedName>
    <definedName name="DON_GIA_VAN_CHUYEN_36" localSheetId="1">#REF!</definedName>
    <definedName name="DON_GIA_VAN_CHUYEN_36">#REF!</definedName>
    <definedName name="dongia" localSheetId="1">#REF!</definedName>
    <definedName name="dongia">#REF!</definedName>
    <definedName name="DS1p1vc" localSheetId="1">#REF!</definedName>
    <definedName name="DS1p1vc">#REF!</definedName>
    <definedName name="ds1p2nc" localSheetId="4">#REF!</definedName>
    <definedName name="ds1p2nc" localSheetId="2">#REF!</definedName>
    <definedName name="ds1p2nc" localSheetId="3">#REF!</definedName>
    <definedName name="ds1p2nc" localSheetId="1">#REF!</definedName>
    <definedName name="ds1p2nc">#REF!</definedName>
    <definedName name="ds1p2vc" localSheetId="4">#REF!</definedName>
    <definedName name="ds1p2vc" localSheetId="2">#REF!</definedName>
    <definedName name="ds1p2vc" localSheetId="3">#REF!</definedName>
    <definedName name="ds1p2vc" localSheetId="1">#REF!</definedName>
    <definedName name="ds1p2vc">#REF!</definedName>
    <definedName name="ds1pnc" localSheetId="1">#REF!</definedName>
    <definedName name="ds1pnc">#REF!</definedName>
    <definedName name="ds1pvl" localSheetId="1">#REF!</definedName>
    <definedName name="ds1pvl">#REF!</definedName>
    <definedName name="ds3pctnc" localSheetId="1">#REF!</definedName>
    <definedName name="ds3pctnc">#REF!</definedName>
    <definedName name="ds3pctvc" localSheetId="1">#REF!</definedName>
    <definedName name="ds3pctvc">#REF!</definedName>
    <definedName name="ds3pctvl" localSheetId="1">#REF!</definedName>
    <definedName name="ds3pctvl">#REF!</definedName>
    <definedName name="DSPK1p1nc" localSheetId="1">#REF!</definedName>
    <definedName name="DSPK1p1nc">#REF!</definedName>
    <definedName name="DSPK1p1vl" localSheetId="1">#REF!</definedName>
    <definedName name="DSPK1p1vl">#REF!</definedName>
    <definedName name="DSPK1pnc" localSheetId="1">#REF!</definedName>
    <definedName name="DSPK1pnc">#REF!</definedName>
    <definedName name="DSPK1pvl" localSheetId="1">#REF!</definedName>
    <definedName name="DSPK1pvl">#REF!</definedName>
    <definedName name="DSUMDATA" localSheetId="1">#REF!</definedName>
    <definedName name="DSUMDATA">#REF!</definedName>
    <definedName name="dtich1" localSheetId="1">#REF!</definedName>
    <definedName name="dtich1">#REF!</definedName>
    <definedName name="dtich2" localSheetId="1">#REF!</definedName>
    <definedName name="dtich2">#REF!</definedName>
    <definedName name="dtich3" localSheetId="1">#REF!</definedName>
    <definedName name="dtich3">#REF!</definedName>
    <definedName name="dtich4" localSheetId="1">#REF!</definedName>
    <definedName name="dtich4">#REF!</definedName>
    <definedName name="dtich5" localSheetId="1">#REF!</definedName>
    <definedName name="dtich5">#REF!</definedName>
    <definedName name="dtich6" localSheetId="1">#REF!</definedName>
    <definedName name="dtich6">#REF!</definedName>
    <definedName name="DU_TOAN_CHI_TIET_CONG_TO" localSheetId="1">#REF!</definedName>
    <definedName name="DU_TOAN_CHI_TIET_CONG_TO">#REF!</definedName>
    <definedName name="DU_TOAN_CHI_TIET_DZ22KV" localSheetId="1">#REF!</definedName>
    <definedName name="DU_TOAN_CHI_TIET_DZ22KV">#REF!</definedName>
    <definedName name="DU_TOAN_CHI_TIET_KHO_BAI" localSheetId="1">#REF!</definedName>
    <definedName name="DU_TOAN_CHI_TIET_KHO_BAI">#REF!</definedName>
    <definedName name="DutoanDongmo" localSheetId="4">#REF!</definedName>
    <definedName name="DutoanDongmo" localSheetId="2">#REF!</definedName>
    <definedName name="DutoanDongmo" localSheetId="3">#REF!</definedName>
    <definedName name="DutoanDongmo" localSheetId="1">#REF!</definedName>
    <definedName name="DutoanDongmo">#REF!</definedName>
    <definedName name="emb" localSheetId="1">#REF!</definedName>
    <definedName name="emb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x" localSheetId="1">#REF!</definedName>
    <definedName name="ex">#REF!</definedName>
    <definedName name="f" localSheetId="4">#REF!</definedName>
    <definedName name="f" localSheetId="2">#REF!</definedName>
    <definedName name="f" localSheetId="3">#REF!</definedName>
    <definedName name="f" localSheetId="1">#REF!</definedName>
    <definedName name="f">#REF!</definedName>
    <definedName name="FACTOR" localSheetId="1">#REF!</definedName>
    <definedName name="FACTOR">#REF!</definedName>
    <definedName name="FI_12">4820</definedName>
    <definedName name="G_ME" localSheetId="1">#REF!</definedName>
    <definedName name="G_ME">#REF!</definedName>
    <definedName name="gach" localSheetId="1">#REF!</definedName>
    <definedName name="gach">#REF!</definedName>
    <definedName name="geo" localSheetId="1">#REF!</definedName>
    <definedName name="geo">#REF!</definedName>
    <definedName name="gg" localSheetId="1">#REF!</definedName>
    <definedName name="gg">#REF!</definedName>
    <definedName name="ghip" localSheetId="4">#REF!</definedName>
    <definedName name="ghip" localSheetId="2">#REF!</definedName>
    <definedName name="ghip" localSheetId="3">#REF!</definedName>
    <definedName name="ghip" localSheetId="1">#REF!</definedName>
    <definedName name="ghip">#REF!</definedName>
    <definedName name="gl3p" localSheetId="1">#REF!</definedName>
    <definedName name="gl3p">#REF!</definedName>
    <definedName name="Goc32x3" localSheetId="1">#REF!</definedName>
    <definedName name="Goc32x3">#REF!</definedName>
    <definedName name="Goc35x3" localSheetId="1">#REF!</definedName>
    <definedName name="Goc35x3">#REF!</definedName>
    <definedName name="Goc40x4" localSheetId="1">#REF!</definedName>
    <definedName name="Goc40x4">#REF!</definedName>
    <definedName name="Goc45x4" localSheetId="1">#REF!</definedName>
    <definedName name="Goc45x4">#REF!</definedName>
    <definedName name="Goc50x5" localSheetId="4">#REF!</definedName>
    <definedName name="Goc50x5" localSheetId="2">#REF!</definedName>
    <definedName name="Goc50x5" localSheetId="3">#REF!</definedName>
    <definedName name="Goc50x5" localSheetId="1">#REF!</definedName>
    <definedName name="Goc50x5">#REF!</definedName>
    <definedName name="Goc63x6" localSheetId="1">#REF!</definedName>
    <definedName name="Goc63x6">#REF!</definedName>
    <definedName name="Goc75x6" localSheetId="1">#REF!</definedName>
    <definedName name="Goc75x6">#REF!</definedName>
    <definedName name="Gtb" localSheetId="1">#REF!</definedName>
    <definedName name="Gtb">#REF!</definedName>
    <definedName name="gtbtt" localSheetId="1">#REF!</definedName>
    <definedName name="gtbtt">#REF!</definedName>
    <definedName name="gtst" localSheetId="4">#REF!</definedName>
    <definedName name="gtst" localSheetId="2">#REF!</definedName>
    <definedName name="gtst" localSheetId="3">#REF!</definedName>
    <definedName name="gtst" localSheetId="1">#REF!</definedName>
    <definedName name="gtst">#REF!</definedName>
    <definedName name="GTXL" localSheetId="1">#REF!</definedName>
    <definedName name="GTXL">#REF!</definedName>
    <definedName name="Gxl" localSheetId="1">#REF!</definedName>
    <definedName name="Gxl">#REF!</definedName>
    <definedName name="gxltt" localSheetId="1">#REF!</definedName>
    <definedName name="gxltt">#REF!</definedName>
    <definedName name="gia" localSheetId="1">#REF!</definedName>
    <definedName name="gia">#REF!</definedName>
    <definedName name="Gia_CT" localSheetId="1">#REF!</definedName>
    <definedName name="Gia_CT">#REF!</definedName>
    <definedName name="GIA_CU_LY_VAN_CHUYEN" localSheetId="1">#REF!</definedName>
    <definedName name="GIA_CU_LY_VAN_CHUYEN">#REF!</definedName>
    <definedName name="gia_tien" localSheetId="1">#REF!</definedName>
    <definedName name="gia_tien">#REF!</definedName>
    <definedName name="gia_tien_BTN" localSheetId="4">#REF!</definedName>
    <definedName name="gia_tien_BTN" localSheetId="2">#REF!</definedName>
    <definedName name="gia_tien_BTN" localSheetId="3">#REF!</definedName>
    <definedName name="gia_tien_BTN" localSheetId="1">#REF!</definedName>
    <definedName name="gia_tien_BTN">#REF!</definedName>
    <definedName name="Gia_VT" localSheetId="1">#REF!</definedName>
    <definedName name="Gia_VT">#REF!</definedName>
    <definedName name="GIAVLIEUTN" localSheetId="1">#REF!</definedName>
    <definedName name="GIAVLIEUTN">#REF!</definedName>
    <definedName name="Giocong" localSheetId="1">#REF!</definedName>
    <definedName name="Giocong">#REF!</definedName>
    <definedName name="h" localSheetId="4">#REF!</definedName>
    <definedName name="h" localSheetId="2">#REF!</definedName>
    <definedName name="h" localSheetId="3">#REF!</definedName>
    <definedName name="h" localSheetId="1">#REF!</definedName>
    <definedName name="h">#REF!</definedName>
    <definedName name="H_THUCTT" localSheetId="1">#REF!</definedName>
    <definedName name="H_THUCTT">#REF!</definedName>
    <definedName name="H_THUCHTHH" localSheetId="1">#REF!</definedName>
    <definedName name="H_THUCHTHH">#REF!</definedName>
    <definedName name="HCM" localSheetId="1">#REF!</definedName>
    <definedName name="HCM">#REF!</definedName>
    <definedName name="HE_SO_KHO_KHAN_CANG_DAY" localSheetId="1">#REF!</definedName>
    <definedName name="HE_SO_KHO_KHAN_CANG_DAY">#REF!</definedName>
    <definedName name="Heä_soá_laép_xaø_H">1.7</definedName>
    <definedName name="heä_soá_sình_laày" localSheetId="1">#REF!</definedName>
    <definedName name="heä_soá_sình_laày">#REF!</definedName>
    <definedName name="hh" localSheetId="1">#REF!</definedName>
    <definedName name="hh">#REF!</definedName>
    <definedName name="HHcat" localSheetId="1">#REF!</definedName>
    <definedName name="HHcat">#REF!</definedName>
    <definedName name="HHda" localSheetId="1">#REF!</definedName>
    <definedName name="HHda">#REF!</definedName>
    <definedName name="HHTT" localSheetId="1">#REF!</definedName>
    <definedName name="HHTT">#REF!</definedName>
    <definedName name="hien" localSheetId="1">#REF!</definedName>
    <definedName name="hien">#REF!</definedName>
    <definedName name="Hinh_thuc" localSheetId="1">#REF!</definedName>
    <definedName name="Hinh_thuc">#REF!</definedName>
    <definedName name="HiÕu" localSheetId="1">#REF!</definedName>
    <definedName name="HiÕu">#REF!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s" localSheetId="1">#REF!</definedName>
    <definedName name="hs">#REF!</definedName>
    <definedName name="HSCT3">0.1</definedName>
    <definedName name="hsd" localSheetId="4">#REF!</definedName>
    <definedName name="hsd" localSheetId="2">#REF!</definedName>
    <definedName name="hsd" localSheetId="3">#REF!</definedName>
    <definedName name="hsd" localSheetId="1">#REF!</definedName>
    <definedName name="hsd">#REF!</definedName>
    <definedName name="hsdc" localSheetId="1">#REF!</definedName>
    <definedName name="hsdc">#REF!</definedName>
    <definedName name="hsdc1" localSheetId="1">#REF!</definedName>
    <definedName name="hsdc1">#REF!</definedName>
    <definedName name="HSDN">2.5</definedName>
    <definedName name="HSHH" localSheetId="1">#REF!</definedName>
    <definedName name="HSHH">#REF!</definedName>
    <definedName name="HSHHUT" localSheetId="1">#REF!</definedName>
    <definedName name="HSHHUT">#REF!</definedName>
    <definedName name="hsk" localSheetId="1">#REF!</definedName>
    <definedName name="hsk">#REF!</definedName>
    <definedName name="HSKK35" localSheetId="1">#REF!</definedName>
    <definedName name="HSKK35">#REF!</definedName>
    <definedName name="HSLX" localSheetId="1">#REF!</definedName>
    <definedName name="HSLX">#REF!</definedName>
    <definedName name="HSLXH">1.7</definedName>
    <definedName name="HSLXP" localSheetId="1">#REF!</definedName>
    <definedName name="HSLXP">#REF!</definedName>
    <definedName name="hßm4" localSheetId="4">#REF!</definedName>
    <definedName name="hßm4" localSheetId="2">#REF!</definedName>
    <definedName name="hßm4" localSheetId="3">#REF!</definedName>
    <definedName name="hßm4" localSheetId="1">#REF!</definedName>
    <definedName name="hßm4">#REF!</definedName>
    <definedName name="hstb" localSheetId="1">#REF!</definedName>
    <definedName name="hstb">#REF!</definedName>
    <definedName name="hstdtk" localSheetId="4">#REF!</definedName>
    <definedName name="hstdtk" localSheetId="2">#REF!</definedName>
    <definedName name="hstdtk" localSheetId="3">#REF!</definedName>
    <definedName name="hstdtk" localSheetId="1">#REF!</definedName>
    <definedName name="hstdtk">#REF!</definedName>
    <definedName name="hsthep" localSheetId="1">#REF!</definedName>
    <definedName name="hsthep">#REF!</definedName>
    <definedName name="HSVC1" localSheetId="1">#REF!</definedName>
    <definedName name="HSVC1">#REF!</definedName>
    <definedName name="HSVC2" localSheetId="1">#REF!</definedName>
    <definedName name="HSVC2">#REF!</definedName>
    <definedName name="HSVC3" localSheetId="4">#REF!</definedName>
    <definedName name="HSVC3" localSheetId="2">#REF!</definedName>
    <definedName name="HSVC3" localSheetId="3">#REF!</definedName>
    <definedName name="HSVC3" localSheetId="1">#REF!</definedName>
    <definedName name="HSVC3">#REF!</definedName>
    <definedName name="hsvl" localSheetId="1">#REF!</definedName>
    <definedName name="hsvl">#REF!</definedName>
    <definedName name="HT" localSheetId="1">#REF!</definedName>
    <definedName name="HT">#REF!</definedName>
    <definedName name="HTML_CodePage" hidden="1">950</definedName>
    <definedName name="HTML_Control" localSheetId="4" hidden="1">{"'Sheet1'!$L$16"}</definedName>
    <definedName name="HTML_Control" localSheetId="0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4">#REF!</definedName>
    <definedName name="HTNC" localSheetId="2">#REF!</definedName>
    <definedName name="HTNC" localSheetId="3">#REF!</definedName>
    <definedName name="HTNC" localSheetId="1">#REF!</definedName>
    <definedName name="HTNC">#REF!</definedName>
    <definedName name="HTVL" localSheetId="4">#REF!</definedName>
    <definedName name="HTVL" localSheetId="2">#REF!</definedName>
    <definedName name="HTVL" localSheetId="3">#REF!</definedName>
    <definedName name="HTVL" localSheetId="1">#REF!</definedName>
    <definedName name="HTVL">#REF!</definedName>
    <definedName name="HTHH" localSheetId="1">#REF!</definedName>
    <definedName name="HTHH">#REF!</definedName>
    <definedName name="huy" localSheetId="4" hidden="1">{"'Sheet1'!$L$16"}</definedName>
    <definedName name="huy" localSheetId="0" hidden="1">{"'Sheet1'!$L$16"}</definedName>
    <definedName name="huy" localSheetId="2" hidden="1">{"'Sheet1'!$L$16"}</definedName>
    <definedName name="huy" localSheetId="3" hidden="1">{"'Sheet1'!$L$16"}</definedName>
    <definedName name="huy" localSheetId="1" hidden="1">{"'Sheet1'!$L$16"}</definedName>
    <definedName name="huy" hidden="1">{"'Sheet1'!$L$16"}</definedName>
    <definedName name="I" localSheetId="1">#REF!</definedName>
    <definedName name="I">#REF!</definedName>
    <definedName name="IDLAB_COST" localSheetId="1">#REF!</definedName>
    <definedName name="IDLAB_COST">#REF!</definedName>
    <definedName name="IND_LAB" localSheetId="1">#REF!</definedName>
    <definedName name="IND_LAB">#REF!</definedName>
    <definedName name="INDMANP" localSheetId="1">#REF!</definedName>
    <definedName name="INDMANP">#REF!</definedName>
    <definedName name="j" localSheetId="1">#REF!</definedName>
    <definedName name="j">#REF!</definedName>
    <definedName name="j356C8" localSheetId="1">#REF!</definedName>
    <definedName name="j356C8">#REF!</definedName>
    <definedName name="k" localSheetId="1">#REF!</definedName>
    <definedName name="k">#REF!</definedName>
    <definedName name="k2b" localSheetId="4">#REF!</definedName>
    <definedName name="k2b" localSheetId="2">#REF!</definedName>
    <definedName name="k2b" localSheetId="3">#REF!</definedName>
    <definedName name="k2b" localSheetId="1">#REF!</definedName>
    <definedName name="k2b">#REF!</definedName>
    <definedName name="kcong" localSheetId="1">#REF!</definedName>
    <definedName name="kcong">#REF!</definedName>
    <definedName name="KINH_PHI_DEN_BU" localSheetId="1">#REF!</definedName>
    <definedName name="KINH_PHI_DEN_BU">#REF!</definedName>
    <definedName name="KINH_PHI_DZ0.4KV" localSheetId="1">#REF!</definedName>
    <definedName name="KINH_PHI_DZ0.4KV">#REF!</definedName>
    <definedName name="KINH_PHI_KHAO_SAT__LAP_BCNCKT__TKKTTC" localSheetId="1">#REF!</definedName>
    <definedName name="KINH_PHI_KHAO_SAT__LAP_BCNCKT__TKKTTC">#REF!</definedName>
    <definedName name="KINH_PHI_KHO_BAI" localSheetId="1">#REF!</definedName>
    <definedName name="KINH_PHI_KHO_BAI">#REF!</definedName>
    <definedName name="KINH_PHI_TBA" localSheetId="4">#REF!</definedName>
    <definedName name="KINH_PHI_TBA" localSheetId="2">#REF!</definedName>
    <definedName name="KINH_PHI_TBA" localSheetId="3">#REF!</definedName>
    <definedName name="KINH_PHI_TBA" localSheetId="1">#REF!</definedName>
    <definedName name="KINH_PHI_TBA">#REF!</definedName>
    <definedName name="kl_ME" localSheetId="1">#REF!</definedName>
    <definedName name="kl_ME">#REF!</definedName>
    <definedName name="KLTHDN" localSheetId="1">#REF!</definedName>
    <definedName name="KLTHDN">#REF!</definedName>
    <definedName name="KLVANKHUON" localSheetId="1">#REF!</definedName>
    <definedName name="KLVANKHUON">#REF!</definedName>
    <definedName name="kp1ph" localSheetId="4">#REF!</definedName>
    <definedName name="kp1ph" localSheetId="2">#REF!</definedName>
    <definedName name="kp1ph" localSheetId="3">#REF!</definedName>
    <definedName name="kp1ph" localSheetId="1">#REF!</definedName>
    <definedName name="kp1ph">#REF!</definedName>
    <definedName name="KSTK" localSheetId="4">#REF!</definedName>
    <definedName name="KSTK" localSheetId="2">#REF!</definedName>
    <definedName name="KSTK" localSheetId="3">#REF!</definedName>
    <definedName name="KSTK" localSheetId="1">#REF!</definedName>
    <definedName name="KSTK">#REF!</definedName>
    <definedName name="KH_Chang" localSheetId="1">#REF!</definedName>
    <definedName name="KH_Chang">#REF!</definedName>
    <definedName name="KHOI_LUONG_DAT_DAO_DAP" localSheetId="1">#REF!</definedName>
    <definedName name="KHOI_LUONG_DAT_DAO_DAP">#REF!</definedName>
    <definedName name="l" localSheetId="1">#REF!</definedName>
    <definedName name="l">#REF!</definedName>
    <definedName name="L_mong" localSheetId="1">#REF!</definedName>
    <definedName name="L_mong">#REF!</definedName>
    <definedName name="L63x6">5800</definedName>
    <definedName name="lan" localSheetId="4">#REF!</definedName>
    <definedName name="lan" localSheetId="2">#REF!</definedName>
    <definedName name="lan" localSheetId="3">#REF!</definedName>
    <definedName name="lan" localSheetId="1">#REF!</definedName>
    <definedName name="lan">#REF!</definedName>
    <definedName name="lanhto" localSheetId="1">#REF!</definedName>
    <definedName name="lanhto">#REF!</definedName>
    <definedName name="LAP_DAT_TBA" localSheetId="4">#REF!</definedName>
    <definedName name="LAP_DAT_TBA" localSheetId="2">#REF!</definedName>
    <definedName name="LAP_DAT_TBA" localSheetId="3">#REF!</definedName>
    <definedName name="LAP_DAT_TBA" localSheetId="1">#REF!</definedName>
    <definedName name="LAP_DAT_TBA">#REF!</definedName>
    <definedName name="LBS_22">107800000</definedName>
    <definedName name="LIET_KE_VI_TRI_DZ0.4KV" localSheetId="1">#REF!</definedName>
    <definedName name="LIET_KE_VI_TRI_DZ0.4KV">#REF!</definedName>
    <definedName name="LIET_KE_VI_TRI_DZ22KV" localSheetId="1">#REF!</definedName>
    <definedName name="LIET_KE_VI_TRI_DZ22KV">#REF!</definedName>
    <definedName name="LK_hathe" localSheetId="1">#REF!</definedName>
    <definedName name="LK_hathe">#REF!</definedName>
    <definedName name="Lmk" localSheetId="1">#REF!</definedName>
    <definedName name="Lmk">#REF!</definedName>
    <definedName name="lntt" localSheetId="4">#REF!</definedName>
    <definedName name="lntt" localSheetId="2">#REF!</definedName>
    <definedName name="lntt" localSheetId="3">#REF!</definedName>
    <definedName name="lntt" localSheetId="1">#REF!</definedName>
    <definedName name="lntt">#REF!</definedName>
    <definedName name="Loai_TD" localSheetId="1">#REF!</definedName>
    <definedName name="Loai_TD">#REF!</definedName>
    <definedName name="M0.4" localSheetId="1">#REF!</definedName>
    <definedName name="M0.4">#REF!</definedName>
    <definedName name="M12aavl" localSheetId="1">#REF!</definedName>
    <definedName name="M12aavl">#REF!</definedName>
    <definedName name="M12ba3p" localSheetId="1">#REF!</definedName>
    <definedName name="M12ba3p">#REF!</definedName>
    <definedName name="M12bb1p" localSheetId="1">#REF!</definedName>
    <definedName name="M12bb1p">#REF!</definedName>
    <definedName name="M14bb1p" localSheetId="1">#REF!</definedName>
    <definedName name="M14bb1p">#REF!</definedName>
    <definedName name="M8a" localSheetId="4">#REF!</definedName>
    <definedName name="M8a" localSheetId="2">#REF!</definedName>
    <definedName name="M8a" localSheetId="3">#REF!</definedName>
    <definedName name="M8a" localSheetId="1">#REF!</definedName>
    <definedName name="M8a">#REF!</definedName>
    <definedName name="M8aa" localSheetId="4">#REF!</definedName>
    <definedName name="M8aa" localSheetId="2">#REF!</definedName>
    <definedName name="M8aa" localSheetId="3">#REF!</definedName>
    <definedName name="M8aa" localSheetId="1">#REF!</definedName>
    <definedName name="M8aa">#REF!</definedName>
    <definedName name="m8aanc" localSheetId="1">#REF!</definedName>
    <definedName name="m8aanc">#REF!</definedName>
    <definedName name="m8aavl" localSheetId="1">#REF!</definedName>
    <definedName name="m8aavl">#REF!</definedName>
    <definedName name="Ma3pnc" localSheetId="1">#REF!</definedName>
    <definedName name="Ma3pnc">#REF!</definedName>
    <definedName name="Ma3pvl" localSheetId="1">#REF!</definedName>
    <definedName name="Ma3pvl">#REF!</definedName>
    <definedName name="Maa3pnc" localSheetId="1">#REF!</definedName>
    <definedName name="Maa3pnc">#REF!</definedName>
    <definedName name="Maa3pvl" localSheetId="1">#REF!</definedName>
    <definedName name="Maa3pvl">#REF!</definedName>
    <definedName name="MAJ_CON_EQP" localSheetId="1">#REF!</definedName>
    <definedName name="MAJ_CON_EQP">#REF!</definedName>
    <definedName name="MAVANKHUON" localSheetId="1">#REF!</definedName>
    <definedName name="MAVANKHUON">#REF!</definedName>
    <definedName name="MAVLTHDN" localSheetId="1">#REF!</definedName>
    <definedName name="MAVLTHDN">#REF!</definedName>
    <definedName name="Mba1p" localSheetId="1">#REF!</definedName>
    <definedName name="Mba1p">#REF!</definedName>
    <definedName name="Mba3p" localSheetId="1">#REF!</definedName>
    <definedName name="Mba3p">#REF!</definedName>
    <definedName name="Mbb3p" localSheetId="1">#REF!</definedName>
    <definedName name="Mbb3p">#REF!</definedName>
    <definedName name="mc" localSheetId="1">#REF!</definedName>
    <definedName name="mc">#REF!</definedName>
    <definedName name="MG_A" localSheetId="1">#REF!</definedName>
    <definedName name="MG_A">#REF!</definedName>
    <definedName name="MN" localSheetId="1">#REF!</definedName>
    <definedName name="MN">#REF!</definedName>
    <definedName name="mongbang" localSheetId="1">#REF!</definedName>
    <definedName name="mongbang">#REF!</definedName>
    <definedName name="mongdon" localSheetId="1">#REF!</definedName>
    <definedName name="mongdon">#REF!</definedName>
    <definedName name="Moùng" localSheetId="1">#REF!</definedName>
    <definedName name="Moùng">#REF!</definedName>
    <definedName name="MSCT" localSheetId="1">#REF!</definedName>
    <definedName name="MSCT">#REF!</definedName>
    <definedName name="mtcdg" localSheetId="4">#REF!</definedName>
    <definedName name="mtcdg" localSheetId="2">#REF!</definedName>
    <definedName name="mtcdg" localSheetId="3">#REF!</definedName>
    <definedName name="mtcdg" localSheetId="1">#REF!</definedName>
    <definedName name="mtcdg">#REF!</definedName>
    <definedName name="MTMAC12" localSheetId="1">#REF!</definedName>
    <definedName name="MTMAC12">#REF!</definedName>
    <definedName name="mtram" localSheetId="1">#REF!</definedName>
    <definedName name="mtram">#REF!</definedName>
    <definedName name="myle" localSheetId="4">#REF!</definedName>
    <definedName name="myle" localSheetId="2">#REF!</definedName>
    <definedName name="myle" localSheetId="3">#REF!</definedName>
    <definedName name="myle" localSheetId="1">#REF!</definedName>
    <definedName name="myle">#REF!</definedName>
    <definedName name="n" localSheetId="4">#REF!</definedName>
    <definedName name="n" localSheetId="2">#REF!</definedName>
    <definedName name="n" localSheetId="3">#REF!</definedName>
    <definedName name="n" localSheetId="1">#REF!</definedName>
    <definedName name="n">#REF!</definedName>
    <definedName name="n1pig" localSheetId="4">#REF!</definedName>
    <definedName name="n1pig" localSheetId="2">#REF!</definedName>
    <definedName name="n1pig" localSheetId="3">#REF!</definedName>
    <definedName name="n1pig" localSheetId="1">#REF!</definedName>
    <definedName name="n1pig">#REF!</definedName>
    <definedName name="N1pIGnc" localSheetId="1">#REF!</definedName>
    <definedName name="N1pIGnc">#REF!</definedName>
    <definedName name="N1pIGvc" localSheetId="1">#REF!</definedName>
    <definedName name="N1pIGvc">#REF!</definedName>
    <definedName name="N1pIGvl" localSheetId="1">#REF!</definedName>
    <definedName name="N1pIGvl">#REF!</definedName>
    <definedName name="n1pind" localSheetId="4">#REF!</definedName>
    <definedName name="n1pind" localSheetId="2">#REF!</definedName>
    <definedName name="n1pind" localSheetId="3">#REF!</definedName>
    <definedName name="n1pind" localSheetId="1">#REF!</definedName>
    <definedName name="n1pind">#REF!</definedName>
    <definedName name="N1pINDnc" localSheetId="1">#REF!</definedName>
    <definedName name="N1pINDnc">#REF!</definedName>
    <definedName name="N1pINDvc" localSheetId="1">#REF!</definedName>
    <definedName name="N1pINDvc">#REF!</definedName>
    <definedName name="N1pINDvl" localSheetId="1">#REF!</definedName>
    <definedName name="N1pINDvl">#REF!</definedName>
    <definedName name="n1pint" localSheetId="4">#REF!</definedName>
    <definedName name="n1pint" localSheetId="2">#REF!</definedName>
    <definedName name="n1pint" localSheetId="3">#REF!</definedName>
    <definedName name="n1pint" localSheetId="1">#REF!</definedName>
    <definedName name="n1pint">#REF!</definedName>
    <definedName name="n1ping" localSheetId="4">#REF!</definedName>
    <definedName name="n1ping" localSheetId="2">#REF!</definedName>
    <definedName name="n1ping" localSheetId="3">#REF!</definedName>
    <definedName name="n1ping" localSheetId="1">#REF!</definedName>
    <definedName name="n1ping">#REF!</definedName>
    <definedName name="N1pINGvc" localSheetId="1">#REF!</definedName>
    <definedName name="N1pINGvc">#REF!</definedName>
    <definedName name="nc" localSheetId="4">#REF!</definedName>
    <definedName name="nc" localSheetId="2">#REF!</definedName>
    <definedName name="nc" localSheetId="3">#REF!</definedName>
    <definedName name="nc" localSheetId="1">#REF!</definedName>
    <definedName name="nc">#REF!</definedName>
    <definedName name="nc_btm10" localSheetId="4">#REF!</definedName>
    <definedName name="nc_btm10" localSheetId="2">#REF!</definedName>
    <definedName name="nc_btm10" localSheetId="3">#REF!</definedName>
    <definedName name="nc_btm10" localSheetId="1">#REF!</definedName>
    <definedName name="nc_btm10">#REF!</definedName>
    <definedName name="nc_btm100" localSheetId="4">#REF!</definedName>
    <definedName name="nc_btm100" localSheetId="2">#REF!</definedName>
    <definedName name="nc_btm100" localSheetId="3">#REF!</definedName>
    <definedName name="nc_btm100" localSheetId="1">#REF!</definedName>
    <definedName name="nc_btm100">#REF!</definedName>
    <definedName name="nc3p" localSheetId="1">#REF!</definedName>
    <definedName name="nc3p">#REF!</definedName>
    <definedName name="NCBD100" localSheetId="4">#REF!</definedName>
    <definedName name="NCBD100" localSheetId="2">#REF!</definedName>
    <definedName name="NCBD100" localSheetId="3">#REF!</definedName>
    <definedName name="NCBD100" localSheetId="1">#REF!</definedName>
    <definedName name="NCBD100">#REF!</definedName>
    <definedName name="NCBD200" localSheetId="4">#REF!</definedName>
    <definedName name="NCBD200" localSheetId="2">#REF!</definedName>
    <definedName name="NCBD200" localSheetId="3">#REF!</definedName>
    <definedName name="NCBD200" localSheetId="1">#REF!</definedName>
    <definedName name="NCBD200">#REF!</definedName>
    <definedName name="NCBD250" localSheetId="4">#REF!</definedName>
    <definedName name="NCBD250" localSheetId="2">#REF!</definedName>
    <definedName name="NCBD250" localSheetId="3">#REF!</definedName>
    <definedName name="NCBD250" localSheetId="1">#REF!</definedName>
    <definedName name="NCBD250">#REF!</definedName>
    <definedName name="NCCT3p" localSheetId="1">#REF!</definedName>
    <definedName name="NCCT3p">#REF!</definedName>
    <definedName name="ncdg" localSheetId="4">#REF!</definedName>
    <definedName name="ncdg" localSheetId="2">#REF!</definedName>
    <definedName name="ncdg" localSheetId="3">#REF!</definedName>
    <definedName name="ncdg" localSheetId="1">#REF!</definedName>
    <definedName name="ncdg">#REF!</definedName>
    <definedName name="NCKT" localSheetId="1">#REF!</definedName>
    <definedName name="NCKT">#REF!</definedName>
    <definedName name="nctram" localSheetId="1">#REF!</definedName>
    <definedName name="nctram">#REF!</definedName>
    <definedName name="NCVC100" localSheetId="1">#REF!</definedName>
    <definedName name="NCVC100">#REF!</definedName>
    <definedName name="NCVC200" localSheetId="1">#REF!</definedName>
    <definedName name="NCVC200">#REF!</definedName>
    <definedName name="NCVC250" localSheetId="1">#REF!</definedName>
    <definedName name="NCVC250">#REF!</definedName>
    <definedName name="NCVC3P" localSheetId="1">#REF!</definedName>
    <definedName name="NCVC3P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ig" localSheetId="4">#REF!</definedName>
    <definedName name="nig" localSheetId="2">#REF!</definedName>
    <definedName name="nig" localSheetId="3">#REF!</definedName>
    <definedName name="nig" localSheetId="1">#REF!</definedName>
    <definedName name="nig">#REF!</definedName>
    <definedName name="nig1p" localSheetId="1">#REF!</definedName>
    <definedName name="nig1p">#REF!</definedName>
    <definedName name="nig3p" localSheetId="1">#REF!</definedName>
    <definedName name="nig3p">#REF!</definedName>
    <definedName name="NIGnc" localSheetId="1">#REF!</definedName>
    <definedName name="NIGnc">#REF!</definedName>
    <definedName name="nignc1p" localSheetId="1">#REF!</definedName>
    <definedName name="nignc1p">#REF!</definedName>
    <definedName name="NIGvc" localSheetId="1">#REF!</definedName>
    <definedName name="NIGvc">#REF!</definedName>
    <definedName name="NIGvl" localSheetId="1">#REF!</definedName>
    <definedName name="NIGvl">#REF!</definedName>
    <definedName name="nigvl1p" localSheetId="1">#REF!</definedName>
    <definedName name="nigvl1p">#REF!</definedName>
    <definedName name="nin" localSheetId="4">#REF!</definedName>
    <definedName name="nin" localSheetId="2">#REF!</definedName>
    <definedName name="nin" localSheetId="3">#REF!</definedName>
    <definedName name="nin" localSheetId="1">#REF!</definedName>
    <definedName name="nin">#REF!</definedName>
    <definedName name="nin1903p" localSheetId="1">#REF!</definedName>
    <definedName name="nin1903p">#REF!</definedName>
    <definedName name="nin3p" localSheetId="1">#REF!</definedName>
    <definedName name="nin3p">#REF!</definedName>
    <definedName name="nind" localSheetId="4">#REF!</definedName>
    <definedName name="nind" localSheetId="2">#REF!</definedName>
    <definedName name="nind" localSheetId="3">#REF!</definedName>
    <definedName name="nind" localSheetId="1">#REF!</definedName>
    <definedName name="nind">#REF!</definedName>
    <definedName name="nind1p" localSheetId="1">#REF!</definedName>
    <definedName name="nind1p">#REF!</definedName>
    <definedName name="nind3p" localSheetId="1">#REF!</definedName>
    <definedName name="nind3p">#REF!</definedName>
    <definedName name="NINDnc" localSheetId="1">#REF!</definedName>
    <definedName name="NINDnc">#REF!</definedName>
    <definedName name="nindnc1p" localSheetId="1">#REF!</definedName>
    <definedName name="nindnc1p">#REF!</definedName>
    <definedName name="NINDvc" localSheetId="1">#REF!</definedName>
    <definedName name="NINDvc">#REF!</definedName>
    <definedName name="NINDvl" localSheetId="1">#REF!</definedName>
    <definedName name="NINDvl">#REF!</definedName>
    <definedName name="nindvl1p" localSheetId="1">#REF!</definedName>
    <definedName name="nindvl1p">#REF!</definedName>
    <definedName name="NINnc" localSheetId="4">#REF!</definedName>
    <definedName name="NINnc" localSheetId="2">#REF!</definedName>
    <definedName name="NINnc" localSheetId="3">#REF!</definedName>
    <definedName name="NINnc" localSheetId="1">#REF!</definedName>
    <definedName name="NINnc">#REF!</definedName>
    <definedName name="nint1p" localSheetId="1">#REF!</definedName>
    <definedName name="nint1p">#REF!</definedName>
    <definedName name="nintnc1p" localSheetId="1">#REF!</definedName>
    <definedName name="nintnc1p">#REF!</definedName>
    <definedName name="nintvl1p" localSheetId="1">#REF!</definedName>
    <definedName name="nintvl1p">#REF!</definedName>
    <definedName name="NINvc" localSheetId="1">#REF!</definedName>
    <definedName name="NINvc">#REF!</definedName>
    <definedName name="NINvl" localSheetId="4">#REF!</definedName>
    <definedName name="NINvl" localSheetId="2">#REF!</definedName>
    <definedName name="NINvl" localSheetId="3">#REF!</definedName>
    <definedName name="NINvl" localSheetId="1">#REF!</definedName>
    <definedName name="NINvl">#REF!</definedName>
    <definedName name="ning1p" localSheetId="1">#REF!</definedName>
    <definedName name="ning1p">#REF!</definedName>
    <definedName name="ningnc1p" localSheetId="1">#REF!</definedName>
    <definedName name="ningnc1p">#REF!</definedName>
    <definedName name="ningvl1p" localSheetId="1">#REF!</definedName>
    <definedName name="ningvl1p">#REF!</definedName>
    <definedName name="nl" localSheetId="4">#REF!</definedName>
    <definedName name="nl" localSheetId="2">#REF!</definedName>
    <definedName name="nl" localSheetId="3">#REF!</definedName>
    <definedName name="nl" localSheetId="1">#REF!</definedName>
    <definedName name="nl">#REF!</definedName>
    <definedName name="nl1p" localSheetId="4">#REF!</definedName>
    <definedName name="nl1p" localSheetId="2">#REF!</definedName>
    <definedName name="nl1p" localSheetId="3">#REF!</definedName>
    <definedName name="nl1p" localSheetId="1">#REF!</definedName>
    <definedName name="nl1p">#REF!</definedName>
    <definedName name="nl3p" localSheetId="1">#REF!</definedName>
    <definedName name="nl3p">#REF!</definedName>
    <definedName name="nlht" localSheetId="4">#REF!</definedName>
    <definedName name="nlht" localSheetId="2">#REF!</definedName>
    <definedName name="nlht" localSheetId="3">#REF!</definedName>
    <definedName name="nlht" localSheetId="1">#REF!</definedName>
    <definedName name="nlht">#REF!</definedName>
    <definedName name="NLTK1p" localSheetId="1">#REF!</definedName>
    <definedName name="NLTK1p">#REF!</definedName>
    <definedName name="nn" localSheetId="4">#REF!</definedName>
    <definedName name="nn" localSheetId="2">#REF!</definedName>
    <definedName name="nn" localSheetId="3">#REF!</definedName>
    <definedName name="nn" localSheetId="1">#REF!</definedName>
    <definedName name="nn">#REF!</definedName>
    <definedName name="nn1p" localSheetId="1">#REF!</definedName>
    <definedName name="nn1p">#REF!</definedName>
    <definedName name="nn3p" localSheetId="1">#REF!</definedName>
    <definedName name="nn3p">#REF!</definedName>
    <definedName name="No" localSheetId="1">#REF!</definedName>
    <definedName name="No">#REF!</definedName>
    <definedName name="nx" localSheetId="4">#REF!</definedName>
    <definedName name="nx" localSheetId="2">#REF!</definedName>
    <definedName name="nx" localSheetId="3">#REF!</definedName>
    <definedName name="nx" localSheetId="1">#REF!</definedName>
    <definedName name="nx">#REF!</definedName>
    <definedName name="NH" localSheetId="1">#REF!</definedName>
    <definedName name="NH">#REF!</definedName>
    <definedName name="nhn" localSheetId="4">#REF!</definedName>
    <definedName name="nhn" localSheetId="2">#REF!</definedName>
    <definedName name="nhn" localSheetId="3">#REF!</definedName>
    <definedName name="nhn" localSheetId="1">#REF!</definedName>
    <definedName name="nhn">#REF!</definedName>
    <definedName name="NHot" localSheetId="1">#REF!</definedName>
    <definedName name="NHot">#REF!</definedName>
    <definedName name="nhu" localSheetId="1">#REF!</definedName>
    <definedName name="nhu">#REF!</definedName>
    <definedName name="nhua" localSheetId="1">#REF!</definedName>
    <definedName name="nhua">#REF!</definedName>
    <definedName name="nhuad" localSheetId="1">#REF!</definedName>
    <definedName name="nhuad">#REF!</definedName>
    <definedName name="ophom" localSheetId="4">#REF!</definedName>
    <definedName name="ophom" localSheetId="2">#REF!</definedName>
    <definedName name="ophom" localSheetId="3">#REF!</definedName>
    <definedName name="ophom" localSheetId="1">#REF!</definedName>
    <definedName name="ophom">#REF!</definedName>
    <definedName name="osc" localSheetId="4">#REF!</definedName>
    <definedName name="osc" localSheetId="2">#REF!</definedName>
    <definedName name="osc" localSheetId="3">#REF!</definedName>
    <definedName name="osc" localSheetId="1">#REF!</definedName>
    <definedName name="osc">#REF!</definedName>
    <definedName name="PA" localSheetId="1">#REF!</definedName>
    <definedName name="PA">#REF!</definedName>
    <definedName name="panen" localSheetId="1">#REF!</definedName>
    <definedName name="panen">#REF!</definedName>
    <definedName name="PLKL" localSheetId="1">#REF!</definedName>
    <definedName name="PLKL">#REF!</definedName>
    <definedName name="PRICE" localSheetId="1">#REF!</definedName>
    <definedName name="PRICE">#REF!</definedName>
    <definedName name="PRICE1" localSheetId="1">#REF!</definedName>
    <definedName name="PRICE1">#REF!</definedName>
    <definedName name="PRINT_AREA_MI" localSheetId="4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 localSheetId="1">#REF!</definedName>
    <definedName name="PRINT_AREA_MI">#REF!</definedName>
    <definedName name="_xlnm.Print_Titles" localSheetId="4">'KH 2017 Bieu3 VON TINH TW QL'!$8:$13</definedName>
    <definedName name="_xlnm.Print_Titles" localSheetId="0">'KH 2018 Bieu1a VOn TT'!$10:$15</definedName>
    <definedName name="_xlnm.Print_Titles" localSheetId="2">'KH 2018 Bieu2a VOn SDD'!$8:$14</definedName>
    <definedName name="_xlnm.Print_Titles" localSheetId="3">'SDD 2017 PB bieu 2b'!$8:$13</definedName>
    <definedName name="_xlnm.Print_Titles" localSheetId="1">'TT 2017 PB bieu 1b'!$9:$14</definedName>
    <definedName name="_xlnm.Print_Titles">#N/A</definedName>
    <definedName name="Print_Titles_MI" localSheetId="1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>#REF!</definedName>
    <definedName name="pt" localSheetId="4">#REF!</definedName>
    <definedName name="pt" localSheetId="2">#REF!</definedName>
    <definedName name="pt" localSheetId="3">#REF!</definedName>
    <definedName name="pt" localSheetId="1">#REF!</definedName>
    <definedName name="pt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TNC" localSheetId="1">#REF!</definedName>
    <definedName name="PTNC">#REF!</definedName>
    <definedName name="pvd" localSheetId="1">#REF!</definedName>
    <definedName name="pvd">#REF!</definedName>
    <definedName name="PHAN_DIEN_DZ0.4KV" localSheetId="1">#REF!</definedName>
    <definedName name="PHAN_DIEN_DZ0.4KV">#REF!</definedName>
    <definedName name="PHAN_DIEN_TBA" localSheetId="4">#REF!</definedName>
    <definedName name="PHAN_DIEN_TBA" localSheetId="2">#REF!</definedName>
    <definedName name="PHAN_DIEN_TBA" localSheetId="3">#REF!</definedName>
    <definedName name="PHAN_DIEN_TBA" localSheetId="1">#REF!</definedName>
    <definedName name="PHAN_DIEN_TBA">#REF!</definedName>
    <definedName name="PHAN_MUA_SAM_DZ0.4KV" localSheetId="1">#REF!</definedName>
    <definedName name="PHAN_MUA_SAM_DZ0.4KV">#REF!</definedName>
    <definedName name="phu_luc_vua" localSheetId="1">#REF!</definedName>
    <definedName name="phu_luc_vua">#REF!</definedName>
    <definedName name="qtdm" localSheetId="4">#REF!</definedName>
    <definedName name="qtdm" localSheetId="2">#REF!</definedName>
    <definedName name="qtdm" localSheetId="3">#REF!</definedName>
    <definedName name="qtdm" localSheetId="1">#REF!</definedName>
    <definedName name="qtdm">#REF!</definedName>
    <definedName name="ra11p" localSheetId="1">#REF!</definedName>
    <definedName name="ra11p">#REF!</definedName>
    <definedName name="ra13p" localSheetId="1">#REF!</definedName>
    <definedName name="ra13p">#REF!</definedName>
    <definedName name="rack1" localSheetId="4">#REF!</definedName>
    <definedName name="rack1" localSheetId="2">#REF!</definedName>
    <definedName name="rack1" localSheetId="3">#REF!</definedName>
    <definedName name="rack1" localSheetId="1">#REF!</definedName>
    <definedName name="rack1">#REF!</definedName>
    <definedName name="rack2" localSheetId="4">#REF!</definedName>
    <definedName name="rack2" localSheetId="2">#REF!</definedName>
    <definedName name="rack2" localSheetId="3">#REF!</definedName>
    <definedName name="rack2" localSheetId="1">#REF!</definedName>
    <definedName name="rack2">#REF!</definedName>
    <definedName name="rack3" localSheetId="4">#REF!</definedName>
    <definedName name="rack3" localSheetId="2">#REF!</definedName>
    <definedName name="rack3" localSheetId="3">#REF!</definedName>
    <definedName name="rack3" localSheetId="1">#REF!</definedName>
    <definedName name="rack3">#REF!</definedName>
    <definedName name="rack4" localSheetId="4">#REF!</definedName>
    <definedName name="rack4" localSheetId="2">#REF!</definedName>
    <definedName name="rack4" localSheetId="3">#REF!</definedName>
    <definedName name="rack4" localSheetId="1">#REF!</definedName>
    <definedName name="rack4">#REF!</definedName>
    <definedName name="rate">14000</definedName>
    <definedName name="RECOUT">#N/A</definedName>
    <definedName name="RFP003A" localSheetId="1">#REF!</definedName>
    <definedName name="RFP003A">#REF!</definedName>
    <definedName name="RFP003B" localSheetId="1">#REF!</definedName>
    <definedName name="RFP003B">#REF!</definedName>
    <definedName name="RFP003C" localSheetId="1">#REF!</definedName>
    <definedName name="RFP003C">#REF!</definedName>
    <definedName name="RFP003D" localSheetId="1">#REF!</definedName>
    <definedName name="RFP003D">#REF!</definedName>
    <definedName name="RFP003E" localSheetId="1">#REF!</definedName>
    <definedName name="RFP003E">#REF!</definedName>
    <definedName name="RFP003F" localSheetId="1">#REF!</definedName>
    <definedName name="RFP003F">#REF!</definedName>
    <definedName name="rong1" localSheetId="1">#REF!</definedName>
    <definedName name="rong1">#REF!</definedName>
    <definedName name="rong2" localSheetId="1">#REF!</definedName>
    <definedName name="rong2">#REF!</definedName>
    <definedName name="rong3" localSheetId="1">#REF!</definedName>
    <definedName name="rong3">#REF!</definedName>
    <definedName name="rong4" localSheetId="1">#REF!</definedName>
    <definedName name="rong4">#REF!</definedName>
    <definedName name="rong5" localSheetId="1">#REF!</definedName>
    <definedName name="rong5">#REF!</definedName>
    <definedName name="rong6" localSheetId="1">#REF!</definedName>
    <definedName name="rong6">#REF!</definedName>
    <definedName name="san" localSheetId="1">#REF!</definedName>
    <definedName name="san">#REF!</definedName>
    <definedName name="sand" localSheetId="1">#REF!</definedName>
    <definedName name="sand">#REF!</definedName>
    <definedName name="SCH" localSheetId="1">#REF!</definedName>
    <definedName name="SCH">#REF!</definedName>
    <definedName name="sd1p" localSheetId="1">#REF!</definedName>
    <definedName name="sd1p">#REF!</definedName>
    <definedName name="sd3p" localSheetId="1">#REF!</definedName>
    <definedName name="sd3p">#REF!</definedName>
    <definedName name="SDMONG" localSheetId="1">#REF!</definedName>
    <definedName name="SDMONG">#REF!</definedName>
    <definedName name="sho" localSheetId="4">#REF!</definedName>
    <definedName name="sho" localSheetId="2">#REF!</definedName>
    <definedName name="sho" localSheetId="3">#REF!</definedName>
    <definedName name="sho" localSheetId="1">#REF!</definedName>
    <definedName name="sho">#REF!</definedName>
    <definedName name="sht" localSheetId="4">#REF!</definedName>
    <definedName name="sht" localSheetId="2">#REF!</definedName>
    <definedName name="sht" localSheetId="3">#REF!</definedName>
    <definedName name="sht" localSheetId="1">#REF!</definedName>
    <definedName name="sht">#REF!</definedName>
    <definedName name="sht1p" localSheetId="1">#REF!</definedName>
    <definedName name="sht1p">#REF!</definedName>
    <definedName name="sht3p" localSheetId="1">#REF!</definedName>
    <definedName name="sht3p">#REF!</definedName>
    <definedName name="SIZE" localSheetId="1">#REF!</definedName>
    <definedName name="SIZE">#REF!</definedName>
    <definedName name="SL_CRD" localSheetId="1">#REF!</definedName>
    <definedName name="SL_CRD">#REF!</definedName>
    <definedName name="SL_CRS" localSheetId="1">#REF!</definedName>
    <definedName name="SL_CRS">#REF!</definedName>
    <definedName name="SL_CS" localSheetId="1">#REF!</definedName>
    <definedName name="SL_CS">#REF!</definedName>
    <definedName name="SL_DD" localSheetId="1">#REF!</definedName>
    <definedName name="SL_DD">#REF!</definedName>
    <definedName name="slg" localSheetId="1">#REF!</definedName>
    <definedName name="slg">#REF!</definedName>
    <definedName name="soc3p" localSheetId="1">#REF!</definedName>
    <definedName name="soc3p">#REF!</definedName>
    <definedName name="Soi" localSheetId="1">#REF!</definedName>
    <definedName name="Soi">#REF!</definedName>
    <definedName name="soichon12" localSheetId="1">#REF!</definedName>
    <definedName name="soichon12">#REF!</definedName>
    <definedName name="soichon24" localSheetId="1">#REF!</definedName>
    <definedName name="soichon24">#REF!</definedName>
    <definedName name="soichon46" localSheetId="1">#REF!</definedName>
    <definedName name="soichon46">#REF!</definedName>
    <definedName name="solieu" localSheetId="1">#REF!</definedName>
    <definedName name="solieu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s" localSheetId="1">#REF!</definedName>
    <definedName name="ss">#REF!</definedName>
    <definedName name="sss" localSheetId="4">#REF!</definedName>
    <definedName name="sss" localSheetId="2">#REF!</definedName>
    <definedName name="sss" localSheetId="3">#REF!</definedName>
    <definedName name="sss" localSheetId="1">#REF!</definedName>
    <definedName name="sss">#REF!</definedName>
    <definedName name="st1p" localSheetId="1">#REF!</definedName>
    <definedName name="st1p">#REF!</definedName>
    <definedName name="st3p" localSheetId="1">#REF!</definedName>
    <definedName name="st3p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" localSheetId="1">#REF!</definedName>
    <definedName name="SU">#REF!</definedName>
    <definedName name="sub" localSheetId="1">#REF!</definedName>
    <definedName name="sub">#REF!</definedName>
    <definedName name="SUMMARY" localSheetId="1">#REF!</definedName>
    <definedName name="SUMMARY">#REF!</definedName>
    <definedName name="sur" localSheetId="1">#REF!</definedName>
    <definedName name="sur">#REF!</definedName>
    <definedName name="T" localSheetId="1">#REF!</definedName>
    <definedName name="T">#REF!</definedName>
    <definedName name="t101p" localSheetId="1">#REF!</definedName>
    <definedName name="t101p">#REF!</definedName>
    <definedName name="t103p" localSheetId="4">#REF!</definedName>
    <definedName name="t103p" localSheetId="2">#REF!</definedName>
    <definedName name="t103p" localSheetId="3">#REF!</definedName>
    <definedName name="t103p" localSheetId="1">#REF!</definedName>
    <definedName name="t103p">#REF!</definedName>
    <definedName name="t10m" localSheetId="4">#REF!</definedName>
    <definedName name="t10m" localSheetId="2">#REF!</definedName>
    <definedName name="t10m" localSheetId="3">#REF!</definedName>
    <definedName name="t10m" localSheetId="1">#REF!</definedName>
    <definedName name="t10m">#REF!</definedName>
    <definedName name="t10nc1p" localSheetId="1">#REF!</definedName>
    <definedName name="t10nc1p">#REF!</definedName>
    <definedName name="t10vl1p" localSheetId="1">#REF!</definedName>
    <definedName name="t10vl1p">#REF!</definedName>
    <definedName name="t121p" localSheetId="4">#REF!</definedName>
    <definedName name="t121p" localSheetId="2">#REF!</definedName>
    <definedName name="t121p" localSheetId="3">#REF!</definedName>
    <definedName name="t121p" localSheetId="1">#REF!</definedName>
    <definedName name="t121p">#REF!</definedName>
    <definedName name="t123p" localSheetId="1">#REF!</definedName>
    <definedName name="t123p">#REF!</definedName>
    <definedName name="T12nc" localSheetId="4">#REF!</definedName>
    <definedName name="T12nc" localSheetId="2">#REF!</definedName>
    <definedName name="T12nc" localSheetId="3">#REF!</definedName>
    <definedName name="T12nc" localSheetId="1">#REF!</definedName>
    <definedName name="T12nc">#REF!</definedName>
    <definedName name="t12nc3p" localSheetId="1">#REF!</definedName>
    <definedName name="t12nc3p">#REF!</definedName>
    <definedName name="T12vc" localSheetId="1">#REF!</definedName>
    <definedName name="T12vc">#REF!</definedName>
    <definedName name="T12vl" localSheetId="4">#REF!</definedName>
    <definedName name="T12vl" localSheetId="2">#REF!</definedName>
    <definedName name="T12vl" localSheetId="3">#REF!</definedName>
    <definedName name="T12vl" localSheetId="1">#REF!</definedName>
    <definedName name="T12vl">#REF!</definedName>
    <definedName name="t141p" localSheetId="1">#REF!</definedName>
    <definedName name="t141p">#REF!</definedName>
    <definedName name="t143p" localSheetId="1">#REF!</definedName>
    <definedName name="t143p">#REF!</definedName>
    <definedName name="t7m" localSheetId="4">#REF!</definedName>
    <definedName name="t7m" localSheetId="2">#REF!</definedName>
    <definedName name="t7m" localSheetId="3">#REF!</definedName>
    <definedName name="t7m" localSheetId="1">#REF!</definedName>
    <definedName name="t7m">#REF!</definedName>
    <definedName name="t8m" localSheetId="4">#REF!</definedName>
    <definedName name="t8m" localSheetId="2">#REF!</definedName>
    <definedName name="t8m" localSheetId="3">#REF!</definedName>
    <definedName name="t8m" localSheetId="1">#REF!</definedName>
    <definedName name="t8m">#REF!</definedName>
    <definedName name="Tæng_c_ng_suÊt_hiÖn_t_i">"THOP"</definedName>
    <definedName name="TAMTINH" localSheetId="1">#REF!</definedName>
    <definedName name="TAMTINH">#REF!</definedName>
    <definedName name="TaxTV">10%</definedName>
    <definedName name="TaxXL">5%</definedName>
    <definedName name="TBA" localSheetId="1">#REF!</definedName>
    <definedName name="TBA">#REF!</definedName>
    <definedName name="tbtram" localSheetId="1">#REF!</definedName>
    <definedName name="tbtram">#REF!</definedName>
    <definedName name="TBXD" localSheetId="4">#REF!</definedName>
    <definedName name="TBXD" localSheetId="2">#REF!</definedName>
    <definedName name="TBXD" localSheetId="3">#REF!</definedName>
    <definedName name="TBXD" localSheetId="1">#REF!</definedName>
    <definedName name="TBXD">#REF!</definedName>
    <definedName name="TC" localSheetId="4">#REF!</definedName>
    <definedName name="TC" localSheetId="2">#REF!</definedName>
    <definedName name="TC" localSheetId="3">#REF!</definedName>
    <definedName name="TC" localSheetId="1">#REF!</definedName>
    <definedName name="TC">#REF!</definedName>
    <definedName name="TC_NHANH1" localSheetId="1">#REF!</definedName>
    <definedName name="TC_NHANH1">#REF!</definedName>
    <definedName name="TD" localSheetId="1">#REF!</definedName>
    <definedName name="TD">#REF!</definedName>
    <definedName name="TD12vl" localSheetId="1">#REF!</definedName>
    <definedName name="TD12vl">#REF!</definedName>
    <definedName name="TD1p1nc" localSheetId="1">#REF!</definedName>
    <definedName name="TD1p1nc">#REF!</definedName>
    <definedName name="td1p1vc" localSheetId="1">#REF!</definedName>
    <definedName name="td1p1vc">#REF!</definedName>
    <definedName name="TD1p1vl" localSheetId="1">#REF!</definedName>
    <definedName name="TD1p1vl">#REF!</definedName>
    <definedName name="td3p" localSheetId="1">#REF!</definedName>
    <definedName name="td3p">#REF!</definedName>
    <definedName name="TDctnc" localSheetId="1">#REF!</definedName>
    <definedName name="TDctnc">#REF!</definedName>
    <definedName name="TDctvc" localSheetId="1">#REF!</definedName>
    <definedName name="TDctvc">#REF!</definedName>
    <definedName name="TDctvl" localSheetId="1">#REF!</definedName>
    <definedName name="TDctvl">#REF!</definedName>
    <definedName name="tdia" localSheetId="4">#REF!</definedName>
    <definedName name="tdia" localSheetId="2">#REF!</definedName>
    <definedName name="tdia" localSheetId="3">#REF!</definedName>
    <definedName name="tdia" localSheetId="1">#REF!</definedName>
    <definedName name="tdia">#REF!</definedName>
    <definedName name="tdnc1p" localSheetId="1">#REF!</definedName>
    <definedName name="tdnc1p">#REF!</definedName>
    <definedName name="tdt" localSheetId="1">#REF!</definedName>
    <definedName name="tdt">#REF!</definedName>
    <definedName name="tdtr2cnc" localSheetId="1">#REF!</definedName>
    <definedName name="tdtr2cnc">#REF!</definedName>
    <definedName name="tdtr2cvl" localSheetId="1">#REF!</definedName>
    <definedName name="tdtr2cvl">#REF!</definedName>
    <definedName name="tdvl1p" localSheetId="1">#REF!</definedName>
    <definedName name="tdvl1p">#REF!</definedName>
    <definedName name="tenck" localSheetId="1">#REF!</definedName>
    <definedName name="tenck">#REF!</definedName>
    <definedName name="Tien" localSheetId="1">#REF!</definedName>
    <definedName name="Tien">#REF!</definedName>
    <definedName name="TIENLUONG" localSheetId="1">#REF!</definedName>
    <definedName name="TIENLUONG">#REF!</definedName>
    <definedName name="Tiepdiama">9500</definedName>
    <definedName name="TIEU_HAO_VAT_TU_DZ0.4KV" localSheetId="1">#REF!</definedName>
    <definedName name="TIEU_HAO_VAT_TU_DZ0.4KV">#REF!</definedName>
    <definedName name="TIEU_HAO_VAT_TU_DZ22KV" localSheetId="1">#REF!</definedName>
    <definedName name="TIEU_HAO_VAT_TU_DZ22KV">#REF!</definedName>
    <definedName name="TIEU_HAO_VAT_TU_TBA" localSheetId="1">#REF!</definedName>
    <definedName name="TIEU_HAO_VAT_TU_TBA">#REF!</definedName>
    <definedName name="TIT" localSheetId="1">#REF!</definedName>
    <definedName name="TIT">#REF!</definedName>
    <definedName name="TITAN" localSheetId="1">#REF!</definedName>
    <definedName name="TITAN">#REF!</definedName>
    <definedName name="tk" localSheetId="4">#REF!</definedName>
    <definedName name="tk" localSheetId="2">#REF!</definedName>
    <definedName name="tk" localSheetId="3">#REF!</definedName>
    <definedName name="tk" localSheetId="1">#REF!</definedName>
    <definedName name="tk">#REF!</definedName>
    <definedName name="TKP" localSheetId="1">#REF!</definedName>
    <definedName name="TKP">#REF!</definedName>
    <definedName name="TLAC120" localSheetId="1">#REF!</definedName>
    <definedName name="TLAC120">#REF!</definedName>
    <definedName name="TLAC35" localSheetId="1">#REF!</definedName>
    <definedName name="TLAC35">#REF!</definedName>
    <definedName name="TLAC50" localSheetId="1">#REF!</definedName>
    <definedName name="TLAC50">#REF!</definedName>
    <definedName name="TLAC70" localSheetId="1">#REF!</definedName>
    <definedName name="TLAC70">#REF!</definedName>
    <definedName name="TLAC95" localSheetId="1">#REF!</definedName>
    <definedName name="TLAC95">#REF!</definedName>
    <definedName name="Tle" localSheetId="1">#REF!</definedName>
    <definedName name="Tle">#REF!</definedName>
    <definedName name="Tonmai" localSheetId="1">#REF!</definedName>
    <definedName name="Tonmai">#REF!</definedName>
    <definedName name="TONG_GIA_TRI_CONG_TRINH" localSheetId="1">#REF!</definedName>
    <definedName name="TONG_GIA_TRI_CONG_TRINH">#REF!</definedName>
    <definedName name="TONG_HOP_THI_NGHIEM_DZ0.4KV" localSheetId="4">#REF!</definedName>
    <definedName name="TONG_HOP_THI_NGHIEM_DZ0.4KV" localSheetId="2">#REF!</definedName>
    <definedName name="TONG_HOP_THI_NGHIEM_DZ0.4KV" localSheetId="3">#REF!</definedName>
    <definedName name="TONG_HOP_THI_NGHIEM_DZ0.4KV" localSheetId="1">#REF!</definedName>
    <definedName name="TONG_HOP_THI_NGHIEM_DZ0.4KV">#REF!</definedName>
    <definedName name="TONG_HOP_THI_NGHIEM_DZ22KV" localSheetId="1">#REF!</definedName>
    <definedName name="TONG_HOP_THI_NGHIEM_DZ22KV">#REF!</definedName>
    <definedName name="TONG_KE_TBA" localSheetId="1">#REF!</definedName>
    <definedName name="TONG_KE_TBA">#REF!</definedName>
    <definedName name="tongbt" localSheetId="1">#REF!</definedName>
    <definedName name="tongbt">#REF!</definedName>
    <definedName name="tongcong" localSheetId="1">#REF!</definedName>
    <definedName name="tongcong">#REF!</definedName>
    <definedName name="tongdientich" localSheetId="1">#REF!</definedName>
    <definedName name="tongdientich">#REF!</definedName>
    <definedName name="TONGDUTOAN" localSheetId="1">#REF!</definedName>
    <definedName name="TONGDUTOAN">#REF!</definedName>
    <definedName name="tongthep" localSheetId="1">#REF!</definedName>
    <definedName name="tongthep">#REF!</definedName>
    <definedName name="tongthetich" localSheetId="1">#REF!</definedName>
    <definedName name="tongthetich">#REF!</definedName>
    <definedName name="TPLRP" localSheetId="1">#REF!</definedName>
    <definedName name="TPLRP">#REF!</definedName>
    <definedName name="TT_1P" localSheetId="1">#REF!</definedName>
    <definedName name="TT_1P">#REF!</definedName>
    <definedName name="TT_3p" localSheetId="1">#REF!</definedName>
    <definedName name="TT_3p">#REF!</definedName>
    <definedName name="TTDD1P" localSheetId="1">#REF!</definedName>
    <definedName name="TTDD1P">#REF!</definedName>
    <definedName name="TTDKKH" localSheetId="1">#REF!</definedName>
    <definedName name="TTDKKH">#REF!</definedName>
    <definedName name="tthi" localSheetId="1">#REF!</definedName>
    <definedName name="tthi">#REF!</definedName>
    <definedName name="ttronmk" localSheetId="1">#REF!</definedName>
    <definedName name="ttronmk">#REF!</definedName>
    <definedName name="tv75nc" localSheetId="1">#REF!</definedName>
    <definedName name="tv75nc">#REF!</definedName>
    <definedName name="tv75vl" localSheetId="1">#REF!</definedName>
    <definedName name="tv75vl">#REF!</definedName>
    <definedName name="ty_le" localSheetId="1">#REF!</definedName>
    <definedName name="ty_le">#REF!</definedName>
    <definedName name="ty_le_BTN" localSheetId="4">#REF!</definedName>
    <definedName name="ty_le_BTN" localSheetId="2">#REF!</definedName>
    <definedName name="ty_le_BTN" localSheetId="3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hang" localSheetId="1">#REF!</definedName>
    <definedName name="thang">#REF!</definedName>
    <definedName name="thanhtien" localSheetId="1">#REF!</definedName>
    <definedName name="thanhtien">#REF!</definedName>
    <definedName name="THchon" localSheetId="1">#REF!</definedName>
    <definedName name="THchon">#REF!</definedName>
    <definedName name="thdt" localSheetId="1">#REF!</definedName>
    <definedName name="thdt">#REF!</definedName>
    <definedName name="THDT_HT_DAO_THUONG" localSheetId="1">#REF!</definedName>
    <definedName name="THDT_HT_DAO_THUONG">#REF!</definedName>
    <definedName name="THDT_HT_XOM_NOI" localSheetId="1">#REF!</definedName>
    <definedName name="THDT_HT_XOM_NOI">#REF!</definedName>
    <definedName name="THDT_NPP_XOM_NOI" localSheetId="1">#REF!</definedName>
    <definedName name="THDT_NPP_XOM_NOI">#REF!</definedName>
    <definedName name="THDT_TBA_XOM_NOI" localSheetId="1">#REF!</definedName>
    <definedName name="THDT_TBA_XOM_NOI">#REF!</definedName>
    <definedName name="thepban" localSheetId="1">#REF!</definedName>
    <definedName name="thepban">#REF!</definedName>
    <definedName name="thepgoc25_60" localSheetId="1">#REF!</definedName>
    <definedName name="thepgoc25_60">#REF!</definedName>
    <definedName name="thepgoc63_75" localSheetId="1">#REF!</definedName>
    <definedName name="thepgoc63_75">#REF!</definedName>
    <definedName name="thepgoc80_100" localSheetId="1">#REF!</definedName>
    <definedName name="thepgoc80_100">#REF!</definedName>
    <definedName name="thepma">10500</definedName>
    <definedName name="theptron12" localSheetId="1">#REF!</definedName>
    <definedName name="theptron12">#REF!</definedName>
    <definedName name="theptron14_22" localSheetId="1">#REF!</definedName>
    <definedName name="theptron14_22">#REF!</definedName>
    <definedName name="theptron6_8" localSheetId="1">#REF!</definedName>
    <definedName name="theptron6_8">#REF!</definedName>
    <definedName name="thetichck" localSheetId="1">#REF!</definedName>
    <definedName name="thetichck">#REF!</definedName>
    <definedName name="THGO1pnc" localSheetId="1">#REF!</definedName>
    <definedName name="THGO1pnc">#REF!</definedName>
    <definedName name="thht" localSheetId="1">#REF!</definedName>
    <definedName name="thht">#REF!</definedName>
    <definedName name="THI" localSheetId="1">#REF!</definedName>
    <definedName name="THI">#REF!</definedName>
    <definedName name="thkp3" localSheetId="4">#REF!</definedName>
    <definedName name="thkp3" localSheetId="2">#REF!</definedName>
    <definedName name="thkp3" localSheetId="3">#REF!</definedName>
    <definedName name="thkp3" localSheetId="1">#REF!</definedName>
    <definedName name="thkp3">#REF!</definedName>
    <definedName name="THOP">"THOP"</definedName>
    <definedName name="THT" localSheetId="1">#REF!</definedName>
    <definedName name="THT">#REF!</definedName>
    <definedName name="thtich1" localSheetId="1">#REF!</definedName>
    <definedName name="thtich1">#REF!</definedName>
    <definedName name="thtich2" localSheetId="1">#REF!</definedName>
    <definedName name="thtich2">#REF!</definedName>
    <definedName name="thtich3" localSheetId="1">#REF!</definedName>
    <definedName name="thtich3">#REF!</definedName>
    <definedName name="thtich4" localSheetId="1">#REF!</definedName>
    <definedName name="thtich4">#REF!</definedName>
    <definedName name="thtich5" localSheetId="1">#REF!</definedName>
    <definedName name="thtich5">#REF!</definedName>
    <definedName name="thtich6" localSheetId="1">#REF!</definedName>
    <definedName name="thtich6">#REF!</definedName>
    <definedName name="thtt" localSheetId="1">#REF!</definedName>
    <definedName name="thtt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DE2" localSheetId="1">#REF!</definedName>
    <definedName name="TRADE2">#REF!</definedName>
    <definedName name="TRAM" localSheetId="1">#REF!</definedName>
    <definedName name="TRAM">#REF!</definedName>
    <definedName name="trt" localSheetId="1">#REF!</definedName>
    <definedName name="trt">#REF!</definedName>
    <definedName name="upnoc" localSheetId="1">#REF!</definedName>
    <definedName name="upnoc">#REF!</definedName>
    <definedName name="uu" localSheetId="1">#REF!</definedName>
    <definedName name="uu">#REF!</definedName>
    <definedName name="Value0" localSheetId="1">#REF!</definedName>
    <definedName name="Value0">#REF!</definedName>
    <definedName name="Value1" localSheetId="1">#REF!</definedName>
    <definedName name="Value1">#REF!</definedName>
    <definedName name="Value10" localSheetId="1">#REF!</definedName>
    <definedName name="Value10">#REF!</definedName>
    <definedName name="Value11" localSheetId="1">#REF!</definedName>
    <definedName name="Value11">#REF!</definedName>
    <definedName name="Value12" localSheetId="1">#REF!</definedName>
    <definedName name="Value12">#REF!</definedName>
    <definedName name="Value13" localSheetId="1">#REF!</definedName>
    <definedName name="Value13">#REF!</definedName>
    <definedName name="Value14" localSheetId="1">#REF!</definedName>
    <definedName name="Value14">#REF!</definedName>
    <definedName name="Value15" localSheetId="1">#REF!</definedName>
    <definedName name="Value15">#REF!</definedName>
    <definedName name="Value16" localSheetId="1">#REF!</definedName>
    <definedName name="Value16">#REF!</definedName>
    <definedName name="Value17" localSheetId="1">#REF!</definedName>
    <definedName name="Value17">#REF!</definedName>
    <definedName name="Value18" localSheetId="1">#REF!</definedName>
    <definedName name="Value18">#REF!</definedName>
    <definedName name="Value19" localSheetId="1">#REF!</definedName>
    <definedName name="Value19">#REF!</definedName>
    <definedName name="Value2" localSheetId="1">#REF!</definedName>
    <definedName name="Value2">#REF!</definedName>
    <definedName name="Value20" localSheetId="1">#REF!</definedName>
    <definedName name="Value20">#REF!</definedName>
    <definedName name="Value21" localSheetId="1">#REF!</definedName>
    <definedName name="Value21">#REF!</definedName>
    <definedName name="Value22" localSheetId="1">#REF!</definedName>
    <definedName name="Value22">#REF!</definedName>
    <definedName name="Value23" localSheetId="1">#REF!</definedName>
    <definedName name="Value23">#REF!</definedName>
    <definedName name="Value24" localSheetId="1">#REF!</definedName>
    <definedName name="Value24">#REF!</definedName>
    <definedName name="Value25" localSheetId="1">#REF!</definedName>
    <definedName name="Value25">#REF!</definedName>
    <definedName name="Value26" localSheetId="1">#REF!</definedName>
    <definedName name="Value26">#REF!</definedName>
    <definedName name="Value27" localSheetId="1">#REF!</definedName>
    <definedName name="Value27">#REF!</definedName>
    <definedName name="Value28" localSheetId="1">#REF!</definedName>
    <definedName name="Value28">#REF!</definedName>
    <definedName name="Value29" localSheetId="1">#REF!</definedName>
    <definedName name="Value29">#REF!</definedName>
    <definedName name="Value3" localSheetId="1">#REF!</definedName>
    <definedName name="Value3">#REF!</definedName>
    <definedName name="Value30" localSheetId="1">#REF!</definedName>
    <definedName name="Value30">#REF!</definedName>
    <definedName name="Value31" localSheetId="1">#REF!</definedName>
    <definedName name="Value31">#REF!</definedName>
    <definedName name="Value32" localSheetId="1">#REF!</definedName>
    <definedName name="Value32">#REF!</definedName>
    <definedName name="Value33" localSheetId="1">#REF!</definedName>
    <definedName name="Value33">#REF!</definedName>
    <definedName name="Value34" localSheetId="1">#REF!</definedName>
    <definedName name="Value34">#REF!</definedName>
    <definedName name="Value35" localSheetId="1">#REF!</definedName>
    <definedName name="Value35">#REF!</definedName>
    <definedName name="Value36" localSheetId="1">#REF!</definedName>
    <definedName name="Value36">#REF!</definedName>
    <definedName name="Value37" localSheetId="1">#REF!</definedName>
    <definedName name="Value37">#REF!</definedName>
    <definedName name="Value38" localSheetId="1">#REF!</definedName>
    <definedName name="Value38">#REF!</definedName>
    <definedName name="Value39" localSheetId="1">#REF!</definedName>
    <definedName name="Value39">#REF!</definedName>
    <definedName name="Value4" localSheetId="1">#REF!</definedName>
    <definedName name="Value4">#REF!</definedName>
    <definedName name="Value40" localSheetId="1">#REF!</definedName>
    <definedName name="Value40">#REF!</definedName>
    <definedName name="Value41" localSheetId="1">#REF!</definedName>
    <definedName name="Value41">#REF!</definedName>
    <definedName name="Value42" localSheetId="1">#REF!</definedName>
    <definedName name="Value42">#REF!</definedName>
    <definedName name="Value43" localSheetId="1">#REF!</definedName>
    <definedName name="Value43">#REF!</definedName>
    <definedName name="Value44" localSheetId="1">#REF!</definedName>
    <definedName name="Value44">#REF!</definedName>
    <definedName name="Value45" localSheetId="1">#REF!</definedName>
    <definedName name="Value45">#REF!</definedName>
    <definedName name="Value46" localSheetId="1">#REF!</definedName>
    <definedName name="Value46">#REF!</definedName>
    <definedName name="Value47" localSheetId="1">#REF!</definedName>
    <definedName name="Value47">#REF!</definedName>
    <definedName name="Value48" localSheetId="1">#REF!</definedName>
    <definedName name="Value48">#REF!</definedName>
    <definedName name="Value49" localSheetId="1">#REF!</definedName>
    <definedName name="Value49">#REF!</definedName>
    <definedName name="Value5" localSheetId="1">#REF!</definedName>
    <definedName name="Value5">#REF!</definedName>
    <definedName name="Value50" localSheetId="1">#REF!</definedName>
    <definedName name="Value50">#REF!</definedName>
    <definedName name="Value51" localSheetId="1">#REF!</definedName>
    <definedName name="Value51">#REF!</definedName>
    <definedName name="Value52" localSheetId="1">#REF!</definedName>
    <definedName name="Value52">#REF!</definedName>
    <definedName name="Value53" localSheetId="1">#REF!</definedName>
    <definedName name="Value53">#REF!</definedName>
    <definedName name="Value54" localSheetId="1">#REF!</definedName>
    <definedName name="Value54">#REF!</definedName>
    <definedName name="Value55" localSheetId="1">#REF!</definedName>
    <definedName name="Value55">#REF!</definedName>
    <definedName name="Value6" localSheetId="1">#REF!</definedName>
    <definedName name="Value6">#REF!</definedName>
    <definedName name="Value7" localSheetId="1">#REF!</definedName>
    <definedName name="Value7">#REF!</definedName>
    <definedName name="Value8" localSheetId="1">#REF!</definedName>
    <definedName name="Value8">#REF!</definedName>
    <definedName name="Value9" localSheetId="1">#REF!</definedName>
    <definedName name="Value9">#REF!</definedName>
    <definedName name="VAN_CHUYEN_DUONG_DAI_DZ0.4KV" localSheetId="1">#REF!</definedName>
    <definedName name="VAN_CHUYEN_DUONG_DAI_DZ0.4KV">#REF!</definedName>
    <definedName name="VAN_CHUYEN_DUONG_DAI_DZ22KV" localSheetId="1">#REF!</definedName>
    <definedName name="VAN_CHUYEN_DUONG_DAI_DZ22KV">#REF!</definedName>
    <definedName name="VAN_CHUYEN_VAT_TU_CHUNG" localSheetId="1">#REF!</definedName>
    <definedName name="VAN_CHUYEN_VAT_TU_CHUNG">#REF!</definedName>
    <definedName name="VAN_TRUNG_CHUYEN_VAT_TU_CHUNG" localSheetId="1">#REF!</definedName>
    <definedName name="VAN_TRUNG_CHUYEN_VAT_TU_CHUNG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vat" localSheetId="4">#REF!</definedName>
    <definedName name="vat" localSheetId="2">#REF!</definedName>
    <definedName name="vat" localSheetId="3">#REF!</definedName>
    <definedName name="vat" localSheetId="1">#REF!</definedName>
    <definedName name="vat">#REF!</definedName>
    <definedName name="VAT_LIEU_DEN_CHAN_CONG_TRINH" localSheetId="1">#REF!</definedName>
    <definedName name="VAT_LIEU_DEN_CHAN_CONG_TRINH">#REF!</definedName>
    <definedName name="vbtchongnuocm300" localSheetId="1">#REF!</definedName>
    <definedName name="vbtchongnuocm300">#REF!</definedName>
    <definedName name="vbtm150" localSheetId="1">#REF!</definedName>
    <definedName name="vbtm150">#REF!</definedName>
    <definedName name="vbtm300" localSheetId="1">#REF!</definedName>
    <definedName name="vbtm300">#REF!</definedName>
    <definedName name="vbtm400" localSheetId="1">#REF!</definedName>
    <definedName name="vbtm400">#REF!</definedName>
    <definedName name="vccot" localSheetId="1">#REF!</definedName>
    <definedName name="vccot">#REF!</definedName>
    <definedName name="vcdc" localSheetId="1">#REF!</definedName>
    <definedName name="vcdc">#REF!</definedName>
    <definedName name="vct" localSheetId="1">#REF!</definedName>
    <definedName name="vct">#REF!</definedName>
    <definedName name="VCTT" localSheetId="1">#REF!</definedName>
    <definedName name="VCTT">#REF!</definedName>
    <definedName name="VCVBT1" localSheetId="1">#REF!</definedName>
    <definedName name="VCVBT1">#REF!</definedName>
    <definedName name="VCVBT2" localSheetId="1">#REF!</definedName>
    <definedName name="VCVBT2">#REF!</definedName>
    <definedName name="VCHT" localSheetId="1">#REF!</definedName>
    <definedName name="VCHT">#REF!</definedName>
    <definedName name="vd3p" localSheetId="1">#REF!</definedName>
    <definedName name="vd3p">#REF!</definedName>
    <definedName name="vgk" localSheetId="4">#REF!</definedName>
    <definedName name="vgk" localSheetId="2">#REF!</definedName>
    <definedName name="vgk" localSheetId="3">#REF!</definedName>
    <definedName name="vgk" localSheetId="1">#REF!</definedName>
    <definedName name="vgk">#REF!</definedName>
    <definedName name="vgt" localSheetId="4">#REF!</definedName>
    <definedName name="vgt" localSheetId="2">#REF!</definedName>
    <definedName name="vgt" localSheetId="3">#REF!</definedName>
    <definedName name="vgt" localSheetId="1">#REF!</definedName>
    <definedName name="vgt">#REF!</definedName>
    <definedName name="vkcauthang" localSheetId="1">#REF!</definedName>
    <definedName name="vkcauthang">#REF!</definedName>
    <definedName name="vksan" localSheetId="1">#REF!</definedName>
    <definedName name="vksan">#REF!</definedName>
    <definedName name="vl" localSheetId="1">#REF!</definedName>
    <definedName name="vl">#REF!</definedName>
    <definedName name="vl3p" localSheetId="1">#REF!</definedName>
    <definedName name="vl3p">#REF!</definedName>
    <definedName name="VLCT3p" localSheetId="1">#REF!</definedName>
    <definedName name="VLCT3p">#REF!</definedName>
    <definedName name="vldg" localSheetId="4">#REF!</definedName>
    <definedName name="vldg" localSheetId="2">#REF!</definedName>
    <definedName name="vldg" localSheetId="3">#REF!</definedName>
    <definedName name="vldg" localSheetId="1">#REF!</definedName>
    <definedName name="vldg">#REF!</definedName>
    <definedName name="vldn400" localSheetId="1">#REF!</definedName>
    <definedName name="vldn400">#REF!</definedName>
    <definedName name="vldn600" localSheetId="1">#REF!</definedName>
    <definedName name="vldn600">#REF!</definedName>
    <definedName name="VLIEU" localSheetId="1">#REF!</definedName>
    <definedName name="VLIEU">#REF!</definedName>
    <definedName name="VLM" localSheetId="1">#REF!</definedName>
    <definedName name="VLM">#REF!</definedName>
    <definedName name="vltram" localSheetId="1">#REF!</definedName>
    <definedName name="vltram">#REF!</definedName>
    <definedName name="vr3p" localSheetId="1">#REF!</definedName>
    <definedName name="vr3p">#REF!</definedName>
    <definedName name="W" localSheetId="1">#REF!</definedName>
    <definedName name="W">#REF!</definedName>
    <definedName name="wrn.chi._.tiÆt." localSheetId="4" hidden="1">{#N/A,#N/A,FALSE,"Chi ti?t"}</definedName>
    <definedName name="wrn.chi._.tiÆt." localSheetId="0" hidden="1">{#N/A,#N/A,FALSE,"Chi ti?t"}</definedName>
    <definedName name="wrn.chi._.tiÆt." localSheetId="2" hidden="1">{#N/A,#N/A,FALSE,"Chi ti?t"}</definedName>
    <definedName name="wrn.chi._.tiÆt." localSheetId="3" hidden="1">{#N/A,#N/A,FALSE,"Chi ti?t"}</definedName>
    <definedName name="wrn.chi._.tiÆt." localSheetId="1" hidden="1">{#N/A,#N/A,FALSE,"Chi ti?t"}</definedName>
    <definedName name="wrn.chi._.tiÆt." hidden="1">{#N/A,#N/A,FALSE,"Chi ti?t"}</definedName>
    <definedName name="x1pind" localSheetId="4">#REF!</definedName>
    <definedName name="x1pind" localSheetId="2">#REF!</definedName>
    <definedName name="x1pind" localSheetId="3">#REF!</definedName>
    <definedName name="x1pind" localSheetId="1">#REF!</definedName>
    <definedName name="x1pind">#REF!</definedName>
    <definedName name="X1pINDnc" localSheetId="1">#REF!</definedName>
    <definedName name="X1pINDnc">#REF!</definedName>
    <definedName name="X1pINDvc" localSheetId="1">#REF!</definedName>
    <definedName name="X1pINDvc">#REF!</definedName>
    <definedName name="X1pINDvl" localSheetId="1">#REF!</definedName>
    <definedName name="X1pINDvl">#REF!</definedName>
    <definedName name="x1pint" localSheetId="4">#REF!</definedName>
    <definedName name="x1pint" localSheetId="2">#REF!</definedName>
    <definedName name="x1pint" localSheetId="3">#REF!</definedName>
    <definedName name="x1pint" localSheetId="1">#REF!</definedName>
    <definedName name="x1pint">#REF!</definedName>
    <definedName name="x1ping" localSheetId="4">#REF!</definedName>
    <definedName name="x1ping" localSheetId="2">#REF!</definedName>
    <definedName name="x1ping" localSheetId="3">#REF!</definedName>
    <definedName name="x1ping" localSheetId="1">#REF!</definedName>
    <definedName name="x1ping">#REF!</definedName>
    <definedName name="X1pINGnc" localSheetId="1">#REF!</definedName>
    <definedName name="X1pINGnc">#REF!</definedName>
    <definedName name="X1pINGvc" localSheetId="1">#REF!</definedName>
    <definedName name="X1pINGvc">#REF!</definedName>
    <definedName name="X1pINGvl" localSheetId="1">#REF!</definedName>
    <definedName name="X1pINGvl">#REF!</definedName>
    <definedName name="XCCT">0.5</definedName>
    <definedName name="xd0.6" localSheetId="4">#REF!</definedName>
    <definedName name="xd0.6" localSheetId="2">#REF!</definedName>
    <definedName name="xd0.6" localSheetId="3">#REF!</definedName>
    <definedName name="xd0.6" localSheetId="1">#REF!</definedName>
    <definedName name="xd0.6">#REF!</definedName>
    <definedName name="xd1.3" localSheetId="4">#REF!</definedName>
    <definedName name="xd1.3" localSheetId="2">#REF!</definedName>
    <definedName name="xd1.3" localSheetId="3">#REF!</definedName>
    <definedName name="xd1.3" localSheetId="1">#REF!</definedName>
    <definedName name="xd1.3">#REF!</definedName>
    <definedName name="xd1.5" localSheetId="4">#REF!</definedName>
    <definedName name="xd1.5" localSheetId="2">#REF!</definedName>
    <definedName name="xd1.5" localSheetId="3">#REF!</definedName>
    <definedName name="xd1.5" localSheetId="1">#REF!</definedName>
    <definedName name="xd1.5">#REF!</definedName>
    <definedName name="xfco" localSheetId="4">#REF!</definedName>
    <definedName name="xfco" localSheetId="2">#REF!</definedName>
    <definedName name="xfco" localSheetId="3">#REF!</definedName>
    <definedName name="xfco" localSheetId="1">#REF!</definedName>
    <definedName name="xfco">#REF!</definedName>
    <definedName name="xfco3p" localSheetId="1">#REF!</definedName>
    <definedName name="xfco3p">#REF!</definedName>
    <definedName name="XFCOnc" localSheetId="4">#REF!</definedName>
    <definedName name="XFCOnc" localSheetId="2">#REF!</definedName>
    <definedName name="XFCOnc" localSheetId="3">#REF!</definedName>
    <definedName name="XFCOnc" localSheetId="1">#REF!</definedName>
    <definedName name="XFCOnc">#REF!</definedName>
    <definedName name="xfcotnc" localSheetId="1">#REF!</definedName>
    <definedName name="xfcotnc">#REF!</definedName>
    <definedName name="xfcotvl" localSheetId="1">#REF!</definedName>
    <definedName name="xfcotvl">#REF!</definedName>
    <definedName name="XFCOvl" localSheetId="4">#REF!</definedName>
    <definedName name="XFCOvl" localSheetId="2">#REF!</definedName>
    <definedName name="XFCOvl" localSheetId="3">#REF!</definedName>
    <definedName name="XFCOvl" localSheetId="1">#REF!</definedName>
    <definedName name="XFCOvl">#REF!</definedName>
    <definedName name="xgc100" localSheetId="1">#REF!</definedName>
    <definedName name="xgc100">#REF!</definedName>
    <definedName name="xgc150" localSheetId="1">#REF!</definedName>
    <definedName name="xgc150">#REF!</definedName>
    <definedName name="xgc200" localSheetId="1">#REF!</definedName>
    <definedName name="xgc200">#REF!</definedName>
    <definedName name="xh" localSheetId="1">#REF!</definedName>
    <definedName name="xh">#REF!</definedName>
    <definedName name="xhn" localSheetId="4">#REF!</definedName>
    <definedName name="xhn" localSheetId="2">#REF!</definedName>
    <definedName name="xhn" localSheetId="3">#REF!</definedName>
    <definedName name="xhn" localSheetId="1">#REF!</definedName>
    <definedName name="xhn">#REF!</definedName>
    <definedName name="xig" localSheetId="4">#REF!</definedName>
    <definedName name="xig" localSheetId="2">#REF!</definedName>
    <definedName name="xig" localSheetId="3">#REF!</definedName>
    <definedName name="xig" localSheetId="1">#REF!</definedName>
    <definedName name="xig">#REF!</definedName>
    <definedName name="xig1" localSheetId="4">#REF!</definedName>
    <definedName name="xig1" localSheetId="2">#REF!</definedName>
    <definedName name="xig1" localSheetId="3">#REF!</definedName>
    <definedName name="xig1" localSheetId="1">#REF!</definedName>
    <definedName name="xig1">#REF!</definedName>
    <definedName name="xig1p" localSheetId="1">#REF!</definedName>
    <definedName name="xig1p">#REF!</definedName>
    <definedName name="xig3p" localSheetId="1">#REF!</definedName>
    <definedName name="xig3p">#REF!</definedName>
    <definedName name="XIGnc" localSheetId="1">#REF!</definedName>
    <definedName name="XIGnc">#REF!</definedName>
    <definedName name="XIGvc" localSheetId="1">#REF!</definedName>
    <definedName name="XIGvc">#REF!</definedName>
    <definedName name="XIGvl" localSheetId="1">#REF!</definedName>
    <definedName name="XIGvl">#REF!</definedName>
    <definedName name="ximang" localSheetId="1">#REF!</definedName>
    <definedName name="ximang">#REF!</definedName>
    <definedName name="xin" localSheetId="4">#REF!</definedName>
    <definedName name="xin" localSheetId="2">#REF!</definedName>
    <definedName name="xin" localSheetId="3">#REF!</definedName>
    <definedName name="xin" localSheetId="1">#REF!</definedName>
    <definedName name="xin">#REF!</definedName>
    <definedName name="xin190" localSheetId="4">#REF!</definedName>
    <definedName name="xin190" localSheetId="2">#REF!</definedName>
    <definedName name="xin190" localSheetId="3">#REF!</definedName>
    <definedName name="xin190" localSheetId="1">#REF!</definedName>
    <definedName name="xin190">#REF!</definedName>
    <definedName name="xin1903p" localSheetId="1">#REF!</definedName>
    <definedName name="xin1903p">#REF!</definedName>
    <definedName name="xin3p" localSheetId="1">#REF!</definedName>
    <definedName name="xin3p">#REF!</definedName>
    <definedName name="xind" localSheetId="4">#REF!</definedName>
    <definedName name="xind" localSheetId="2">#REF!</definedName>
    <definedName name="xind" localSheetId="3">#REF!</definedName>
    <definedName name="xind" localSheetId="1">#REF!</definedName>
    <definedName name="xind">#REF!</definedName>
    <definedName name="xind1p" localSheetId="1">#REF!</definedName>
    <definedName name="xind1p">#REF!</definedName>
    <definedName name="xind3p" localSheetId="1">#REF!</definedName>
    <definedName name="xind3p">#REF!</definedName>
    <definedName name="xindnc1p" localSheetId="1">#REF!</definedName>
    <definedName name="xindnc1p">#REF!</definedName>
    <definedName name="xindvl1p" localSheetId="1">#REF!</definedName>
    <definedName name="xindvl1p">#REF!</definedName>
    <definedName name="XINnc" localSheetId="4">#REF!</definedName>
    <definedName name="XINnc" localSheetId="2">#REF!</definedName>
    <definedName name="XINnc" localSheetId="3">#REF!</definedName>
    <definedName name="XINnc" localSheetId="1">#REF!</definedName>
    <definedName name="XINnc">#REF!</definedName>
    <definedName name="xint1p" localSheetId="1">#REF!</definedName>
    <definedName name="xint1p">#REF!</definedName>
    <definedName name="XINvc" localSheetId="1">#REF!</definedName>
    <definedName name="XINvc">#REF!</definedName>
    <definedName name="XINvl" localSheetId="4">#REF!</definedName>
    <definedName name="XINvl" localSheetId="2">#REF!</definedName>
    <definedName name="XINvl" localSheetId="3">#REF!</definedName>
    <definedName name="XINvl" localSheetId="1">#REF!</definedName>
    <definedName name="XINvl">#REF!</definedName>
    <definedName name="xing1p" localSheetId="1">#REF!</definedName>
    <definedName name="xing1p">#REF!</definedName>
    <definedName name="xingnc1p" localSheetId="1">#REF!</definedName>
    <definedName name="xingnc1p">#REF!</definedName>
    <definedName name="xingvl1p" localSheetId="1">#REF!</definedName>
    <definedName name="xingvl1p">#REF!</definedName>
    <definedName name="xit" localSheetId="4">#REF!</definedName>
    <definedName name="xit" localSheetId="2">#REF!</definedName>
    <definedName name="xit" localSheetId="3">#REF!</definedName>
    <definedName name="xit" localSheetId="1">#REF!</definedName>
    <definedName name="xit">#REF!</definedName>
    <definedName name="xit1" localSheetId="4">#REF!</definedName>
    <definedName name="xit1" localSheetId="2">#REF!</definedName>
    <definedName name="xit1" localSheetId="3">#REF!</definedName>
    <definedName name="xit1" localSheetId="1">#REF!</definedName>
    <definedName name="xit1">#REF!</definedName>
    <definedName name="xit1p" localSheetId="1">#REF!</definedName>
    <definedName name="xit1p">#REF!</definedName>
    <definedName name="xit3p" localSheetId="1">#REF!</definedName>
    <definedName name="xit3p">#REF!</definedName>
    <definedName name="XITnc" localSheetId="1">#REF!</definedName>
    <definedName name="XITnc">#REF!</definedName>
    <definedName name="XITvc" localSheetId="1">#REF!</definedName>
    <definedName name="XITvc">#REF!</definedName>
    <definedName name="XITvl" localSheetId="1">#REF!</definedName>
    <definedName name="XITvl">#REF!</definedName>
    <definedName name="xk0.6" localSheetId="4">#REF!</definedName>
    <definedName name="xk0.6" localSheetId="2">#REF!</definedName>
    <definedName name="xk0.6" localSheetId="3">#REF!</definedName>
    <definedName name="xk0.6" localSheetId="1">#REF!</definedName>
    <definedName name="xk0.6">#REF!</definedName>
    <definedName name="xk1.3" localSheetId="4">#REF!</definedName>
    <definedName name="xk1.3" localSheetId="2">#REF!</definedName>
    <definedName name="xk1.3" localSheetId="3">#REF!</definedName>
    <definedName name="xk1.3" localSheetId="1">#REF!</definedName>
    <definedName name="xk1.3">#REF!</definedName>
    <definedName name="xk1.5" localSheetId="4">#REF!</definedName>
    <definedName name="xk1.5" localSheetId="2">#REF!</definedName>
    <definedName name="xk1.5" localSheetId="3">#REF!</definedName>
    <definedName name="xk1.5" localSheetId="1">#REF!</definedName>
    <definedName name="xk1.5">#REF!</definedName>
    <definedName name="xld1.4" localSheetId="4">#REF!</definedName>
    <definedName name="xld1.4" localSheetId="2">#REF!</definedName>
    <definedName name="xld1.4" localSheetId="3">#REF!</definedName>
    <definedName name="xld1.4" localSheetId="1">#REF!</definedName>
    <definedName name="xld1.4">#REF!</definedName>
    <definedName name="xlk1.4" localSheetId="4">#REF!</definedName>
    <definedName name="xlk1.4" localSheetId="2">#REF!</definedName>
    <definedName name="xlk1.4" localSheetId="3">#REF!</definedName>
    <definedName name="xlk1.4" localSheetId="1">#REF!</definedName>
    <definedName name="xlk1.4">#REF!</definedName>
    <definedName name="XM" localSheetId="1">#REF!</definedName>
    <definedName name="XM">#REF!</definedName>
    <definedName name="xmcax" localSheetId="1">#REF!</definedName>
    <definedName name="xmcax">#REF!</definedName>
    <definedName name="xn" localSheetId="1">#REF!</definedName>
    <definedName name="xn">#REF!</definedName>
    <definedName name="xx" localSheetId="1">#REF!</definedName>
    <definedName name="xx">#REF!</definedName>
    <definedName name="y" localSheetId="1">#REF!</definedName>
    <definedName name="y">#REF!</definedName>
    <definedName name="z" localSheetId="4">#REF!</definedName>
    <definedName name="z" localSheetId="2">#REF!</definedName>
    <definedName name="z" localSheetId="3">#REF!</definedName>
    <definedName name="z" localSheetId="1">#REF!</definedName>
    <definedName name="z">#REF!</definedName>
    <definedName name="ZXD" localSheetId="4">#REF!</definedName>
    <definedName name="ZXD" localSheetId="2">#REF!</definedName>
    <definedName name="ZXD" localSheetId="3">#REF!</definedName>
    <definedName name="ZXD" localSheetId="1">#REF!</definedName>
    <definedName name="ZXD">#REF!</definedName>
    <definedName name="zXZ" localSheetId="3">#REF!</definedName>
    <definedName name="zXZ" localSheetId="1">#REF!</definedName>
    <definedName name="zXZ">#REF!</definedName>
    <definedName name="ZYX" localSheetId="1">#REF!</definedName>
    <definedName name="ZYX">#REF!</definedName>
    <definedName name="ZZZ" localSheetId="1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84" authorId="0">
      <text>
        <r>
          <rPr>
            <b/>
            <sz val="11"/>
            <rFont val="Tahoma"/>
            <family val="2"/>
          </rPr>
          <t>QĐ BCKTKT không đúng tên (thiếu mở rộng)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Windows User</author>
  </authors>
  <commentList>
    <comment ref="B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bổ sung mới
</t>
        </r>
      </text>
    </comment>
    <comment ref="I72" authorId="1">
      <text>
        <r>
          <rPr>
            <b/>
            <sz val="9"/>
            <rFont val="Tahoma"/>
            <family val="2"/>
          </rPr>
          <t>QĐ ĐC DA số: 271/QĐ-UBND-XDCB ngày 13/9/2018 của UBND TP</t>
        </r>
        <r>
          <rPr>
            <sz val="9"/>
            <rFont val="Tahoma"/>
            <family val="2"/>
          </rPr>
          <t xml:space="preserve">
</t>
        </r>
      </text>
    </comment>
    <comment ref="B72" authorId="1">
      <text>
        <r>
          <rPr>
            <b/>
            <sz val="9"/>
            <rFont val="Tahoma"/>
            <family val="2"/>
          </rPr>
          <t>tên cũ : Nguyển tất thành nối dài ( từ Đ NSS - rạch ngã bát)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<sst xmlns="http://schemas.openxmlformats.org/spreadsheetml/2006/main" count="975" uniqueCount="279">
  <si>
    <t>ĐVT: triệu đồng</t>
  </si>
  <si>
    <t>Tổng số</t>
  </si>
  <si>
    <t>A</t>
  </si>
  <si>
    <t>Giáo dục và đào tạo</t>
  </si>
  <si>
    <t>Thể thao</t>
  </si>
  <si>
    <t>Văn hóa xã hội</t>
  </si>
  <si>
    <t>Thương mại du lịch</t>
  </si>
  <si>
    <t>Giao thông</t>
  </si>
  <si>
    <t>Cấp nước và dịch vụ công cộng</t>
  </si>
  <si>
    <t>Xử lý nước thải</t>
  </si>
  <si>
    <t>An ninh quốc phòng</t>
  </si>
  <si>
    <t>Quản lý nhà nước</t>
  </si>
  <si>
    <t>Tất toán hoàn thành công trình</t>
  </si>
  <si>
    <t>B</t>
  </si>
  <si>
    <t>TT</t>
  </si>
  <si>
    <t>Danh mục dự án</t>
  </si>
  <si>
    <t>Địa điểm xây dựng</t>
  </si>
  <si>
    <t>Địa điểm mở tài khoản của dự án</t>
  </si>
  <si>
    <t>Chủ dự án</t>
  </si>
  <si>
    <t>Mã số dự án</t>
  </si>
  <si>
    <t>Mã ngành kinh tế (loại, khoản)</t>
  </si>
  <si>
    <t>Năng lực thiết kế</t>
  </si>
  <si>
    <t>Thời gian KC-HT</t>
  </si>
  <si>
    <t>Quyết định đầu tư</t>
  </si>
  <si>
    <t>Kế hoạch vốn đầu tư công trung hạn giai đoạn 2016 - 2020</t>
  </si>
  <si>
    <t>Ghi   chú</t>
  </si>
  <si>
    <t>Số quyết định, ngày tháng năm</t>
  </si>
  <si>
    <t>Tổng mức đầu tư</t>
  </si>
  <si>
    <t>Kế hoạch năm 2017</t>
  </si>
  <si>
    <t>Trong đó</t>
  </si>
  <si>
    <t>Trong đó NSNN</t>
  </si>
  <si>
    <t>Thu hồi vốn đã ứng trước</t>
  </si>
  <si>
    <t>Trả nợ XDCB</t>
  </si>
  <si>
    <t xml:space="preserve">TỔNG SỐ </t>
  </si>
  <si>
    <t>Chuân bị đầu tư</t>
  </si>
  <si>
    <t>Dự án chuyển tiếp</t>
  </si>
  <si>
    <t>Dự án khởi công mới</t>
  </si>
  <si>
    <t xml:space="preserve">Dự phòng ngân sách </t>
  </si>
  <si>
    <t>PHÂN BỔ CÁC NGÀNH VÀ LĨNH VỰC</t>
  </si>
  <si>
    <t>DANH MỤC DỰ ÁN 2016</t>
  </si>
  <si>
    <t>I/</t>
  </si>
  <si>
    <t>CHUẨN BỊ ĐẦU TƯ</t>
  </si>
  <si>
    <t>1/</t>
  </si>
  <si>
    <t>GIÁO DỤC VÀ ĐÀO TẠO</t>
  </si>
  <si>
    <t>Trường Tiểu học Hòa Khánh</t>
  </si>
  <si>
    <t>Trường Mầm non Hoa Mai</t>
  </si>
  <si>
    <t>2/</t>
  </si>
  <si>
    <t>THỂ THAO</t>
  </si>
  <si>
    <t>3/</t>
  </si>
  <si>
    <t>VĂN HÓA XÃ HỘI</t>
  </si>
  <si>
    <t>4/</t>
  </si>
  <si>
    <t>THƯƠNG MẠI DU LỊCH</t>
  </si>
  <si>
    <t>Cảnh Quan làng hoa Sa Nhiên - Cai Dao</t>
  </si>
  <si>
    <t>5/</t>
  </si>
  <si>
    <t>GIAO THÔNG</t>
  </si>
  <si>
    <t>Đường rạch Trâm Bầu</t>
  </si>
  <si>
    <t>Mở rộng đường rạch Chùa bờ phải ( ĐT 848- Trường tiểu học Tân An)</t>
  </si>
  <si>
    <t>Mở rộng đường rạch Chùa bờ trái ( ĐT 848- Trường MG Tân An )</t>
  </si>
  <si>
    <t>6/</t>
  </si>
  <si>
    <t>CẤP NƯỚC VÀ DỊCH VỤ CÔNG CỘNG</t>
  </si>
  <si>
    <t>7/</t>
  </si>
  <si>
    <t>XỬ LÝ NƯỚC THẢI</t>
  </si>
  <si>
    <t>8/</t>
  </si>
  <si>
    <t>AN NINH QUỐC PHỒNG</t>
  </si>
  <si>
    <t>9/</t>
  </si>
  <si>
    <t>QUẢN LÝ NHÀ NƯỚC</t>
  </si>
  <si>
    <t>II/</t>
  </si>
  <si>
    <t>CHUẨN BỊ THỰC HIỆN ĐẦU TƯ &amp; THỰC HIỆN ĐẦU TƯ</t>
  </si>
  <si>
    <t>a/ Dự án chuyển tiếp</t>
  </si>
  <si>
    <t>b/ Dự án khởi công mới</t>
  </si>
  <si>
    <t xml:space="preserve">   a/ Dự án chuyển tiếp</t>
  </si>
  <si>
    <t>Cầu Tư Ú</t>
  </si>
  <si>
    <t>b).Dự án khởi công mới</t>
  </si>
  <si>
    <t>AN NINH QuỐC PHÒNG</t>
  </si>
  <si>
    <t>QuẢN LÝ NHÀ NƯỚC</t>
  </si>
  <si>
    <t>a).Dự án chuyển tiếp</t>
  </si>
  <si>
    <t>III</t>
  </si>
  <si>
    <t>Trường Mầm non Tân Phú Đông 3</t>
  </si>
  <si>
    <r>
      <t>Hạ tầng phát triển du lịch thành phố Sa Đéc (hạng mục: đường Lê Lợi và đường Ông Thung Cai Dao)</t>
    </r>
    <r>
      <rPr>
        <sz val="12"/>
        <color indexed="9"/>
        <rFont val="Times New Roman"/>
        <family val="1"/>
      </rPr>
      <t>- đối ứng vốn tỉnh hỗ trợ</t>
    </r>
  </si>
  <si>
    <t>TQĐ, TKĐ</t>
  </si>
  <si>
    <t>KBĐT</t>
  </si>
  <si>
    <t>2015-2019</t>
  </si>
  <si>
    <t xml:space="preserve">VỐN TỈNH, TRUNG ƯƠNG </t>
  </si>
  <si>
    <t>IV</t>
  </si>
  <si>
    <t>Dự phòng</t>
  </si>
  <si>
    <t>a). Dự án chuyển tiếp</t>
  </si>
  <si>
    <t>a/ Dự án chuyển tiếp</t>
  </si>
  <si>
    <t>P2</t>
  </si>
  <si>
    <t>KBSĐ</t>
  </si>
  <si>
    <t>2016-2018</t>
  </si>
  <si>
    <t>2016-2017</t>
  </si>
  <si>
    <t>2015-2017</t>
  </si>
  <si>
    <t>TQĐ, P3</t>
  </si>
  <si>
    <t>TPĐ</t>
  </si>
  <si>
    <t>KBSĐ, KBĐT</t>
  </si>
  <si>
    <t xml:space="preserve">NGUỒN VỐN TẬP TRUNG </t>
  </si>
  <si>
    <t xml:space="preserve">NGUỒN VỐN SỬ DỤNG ĐẤT </t>
  </si>
  <si>
    <t>Điều chỉnh kế hoạch năm 2016 phân bổ lại</t>
  </si>
  <si>
    <t>Mở rộng nghĩa trang nhân dân giai đoạn 2</t>
  </si>
  <si>
    <t>Đường mới song song đường NSS (từ Hùng Vương - ĐT 848 nối dài)</t>
  </si>
  <si>
    <t>Đường từ Nguyễn Sinh Sắc đến Khu Liên hợp thể dục thể thao</t>
  </si>
  <si>
    <t>Ban QLDA&amp;PTQĐ</t>
  </si>
  <si>
    <t>Công trình bổ sung</t>
  </si>
  <si>
    <t xml:space="preserve"> DA Đường vào KDL làng hoa kiểng- Đối ứng vốn TW</t>
  </si>
  <si>
    <t>*</t>
  </si>
  <si>
    <t xml:space="preserve"> DA Đường vào KDL làng hoa kiểng-vốn TW</t>
  </si>
  <si>
    <t>QĐ PD DA số:1070/QĐ-UBND-XDCB ngày 29/10/2014 của UBND Tỉnh</t>
  </si>
  <si>
    <t>Kế hoạch năm 2018</t>
  </si>
  <si>
    <t>Lũy kê thanh toán từ khởi công đến năm 2017</t>
  </si>
  <si>
    <t>Trường tiểu học Vĩnh Phước (giai đoạn 2)</t>
  </si>
  <si>
    <t>Đường Xếp Mương Đào</t>
  </si>
  <si>
    <t>Đường Kênh cùng Long Thắng</t>
  </si>
  <si>
    <t>Trụ sở làm việc Công an và Ban chỉ huy quân sự xã Tân Phú Đông</t>
  </si>
  <si>
    <t>Ban chỉ huy Quân sự. Hạng mục: Xây dựng nhà ở tập trung cho huấn luyện LLDBĐV-DQTV</t>
  </si>
  <si>
    <t>Hội trường thành phố Sa Đéc</t>
  </si>
  <si>
    <t xml:space="preserve"> Nâng cấp đường Trần Hưng Đạo ( Trạm Y tế phường 1- cầu. Nàng Hai)</t>
  </si>
  <si>
    <t>Đường Rạch chùa bờ phải (đoạn từ cầu Hai Đường đến đường Phạm Hữu Lầu nối dài)</t>
  </si>
  <si>
    <t>Giãn tiến độ không cân được nguồn</t>
  </si>
  <si>
    <t xml:space="preserve">KẾ HOẠCH ĐẦU TƯ CÔNG  NĂM 2018  THÀNH PHỐ QUẢN LÝ </t>
  </si>
  <si>
    <t xml:space="preserve"> Kế hoạch năm 2018</t>
  </si>
  <si>
    <t>VỐN SỬ DỤNG ĐẤT NĂM 2017 KÉO DÀI PHÂN BỔ LẠI NĂM 2018</t>
  </si>
  <si>
    <t>2017-2018</t>
  </si>
  <si>
    <t>QĐ BCKTKT số: 280/QĐ-UBND-XDCB ngày 24/10/2016 của UBND TP</t>
  </si>
  <si>
    <t>P3</t>
  </si>
  <si>
    <t>2017-2019</t>
  </si>
  <si>
    <t>QĐ BCKTKT số: 320/QĐ-UBND-XDCB ngày 27/10/2017 của UBNHD thành phố Sa Đéc</t>
  </si>
  <si>
    <t>PAH</t>
  </si>
  <si>
    <t>Ban CHQS TP</t>
  </si>
  <si>
    <t>AH</t>
  </si>
  <si>
    <t>QĐ BCKTKT số: 273/QĐ-UBND-XDCB ngày 20/10/2016 của UBND TP</t>
  </si>
  <si>
    <t>QĐ BCKTKT số: 274/QĐ-UBND-XDCB ngày 20/10/2016 của UBND TP</t>
  </si>
  <si>
    <t>Ban QLDAXD</t>
  </si>
  <si>
    <t>QĐ BCKTKT số: 237/QĐ-UBND-XDCB ngày 27/10/2014 của UBND TP</t>
  </si>
  <si>
    <t>TQT</t>
  </si>
  <si>
    <t>QĐ BCKTKT số: 281/QĐ-UBND-XDCB ngày 24/10/2016 của UBND TP-QĐBCKTKT  ĐC số: 226/QĐ-UBND-XDCB ngày 30/6/2017 của UBND thành phố Sa Đéc</t>
  </si>
  <si>
    <t>TKĐ</t>
  </si>
  <si>
    <t>QĐ BCKTKT số: 265/QĐ-UBND-XDCB ngày 30/10/2014 của UBND TP</t>
  </si>
  <si>
    <t>TQĐ</t>
  </si>
  <si>
    <t>QĐ BCKTKT số: 321/QĐ-UBND-XDCB ngày 28/10/2016 của UBND TP</t>
  </si>
  <si>
    <t>P1</t>
  </si>
  <si>
    <t>Ban QLCTĐT</t>
  </si>
  <si>
    <t>VPTU</t>
  </si>
  <si>
    <t>QĐ BCKTKT Số: 998/QĐ-UBND-HC ngày 29/8/2017 của UBND tỉnh Đồng Tháp</t>
  </si>
  <si>
    <t>P LĐ TBXH</t>
  </si>
  <si>
    <t>QĐ BCKTKT số: 284/QĐ-UBND-XDCB ngày 08/9/2017 của UBND TP</t>
  </si>
  <si>
    <t>KBSĐ,
KBĐT</t>
  </si>
  <si>
    <t>QĐ DA số: 38/QĐ-UBND-XDCB ngày 30/3/2016 của UBND TP-QĐ ĐC số: 311/QĐ-UBND-XDCB ngày 29/10/2016 của UBND TP</t>
  </si>
  <si>
    <t>2018-2020</t>
  </si>
  <si>
    <t>QĐ BCKTKT số: 321/QĐ-UBND-XDCB ngày 27/10/2017 của UBND thành phố Sa Đéc</t>
  </si>
  <si>
    <t>QĐ BCKTKT số: 298/QĐ-UBND-XDCB ngày 28/10/2015 của UBND TP- QĐ BCKTKT Dc số: 284/QĐ-UBND-XDCB ngày 08/9/2017 của UBND TP</t>
  </si>
  <si>
    <t>700</t>
  </si>
  <si>
    <t>QĐ BCKTKT số: 269/QĐ-UBND-XDCB ngày 30/10/2015 của UBND TP</t>
  </si>
  <si>
    <t>DANH MỤC DỰ ÁN 2018</t>
  </si>
  <si>
    <t>Chi tiết nguồn dự phòng</t>
  </si>
  <si>
    <t>2015-2018</t>
  </si>
  <si>
    <t>QĐ BCKTKT số: 206/QĐ-UBND-XDCB ngày 25/7/2016 của UBND TP</t>
  </si>
  <si>
    <t>QĐ PD DA số: 270/QĐ-UBND-XDCB ngày 17/10/2016 của UBND TP</t>
  </si>
  <si>
    <t>Chuyển dự phòng do gỉai ngân &lt;30%</t>
  </si>
  <si>
    <t>Trường Tiểu học Vĩnh Phước (giai đoạn 2)</t>
  </si>
  <si>
    <t>KBSĐ,KHĐT</t>
  </si>
  <si>
    <t>Trong đó T,TW</t>
  </si>
  <si>
    <t>Đường Trần Thị Nhượng giai đoạn 4</t>
  </si>
  <si>
    <t>Đường Nguyễn Sinh Sắc (đoạn từ ĐT 848 đến nút giao thông Cầu Cái Cỏ)</t>
  </si>
  <si>
    <t>Chủ trương đầu tư: 211/HĐND-KTNS ngày 20/9/2017</t>
  </si>
  <si>
    <t>071</t>
  </si>
  <si>
    <t>072</t>
  </si>
  <si>
    <t>011</t>
  </si>
  <si>
    <t>Dự án Xử lý nước thải, chất thải cải thiện môi trường làng nghề sản xuất bột chăn nuôi xã Tân Phú Đông</t>
  </si>
  <si>
    <t>VỐN TẬP TRUNG NĂM 2017 PHÂN BỔ LẠI NĂM 2018</t>
  </si>
  <si>
    <t>Cụm dân cư Tân Khánh Đông (KDC Đông Qưới - phần sinh lợi)</t>
  </si>
  <si>
    <t xml:space="preserve"> Đường nối cảnh quan kè sông Tiền, khu dân cư khóm 3 với đường dẫn bến phà</t>
  </si>
  <si>
    <t xml:space="preserve"> Biểu 1a</t>
  </si>
  <si>
    <t>Đường Cao mên trên bờ  phải (đoạn từ tỉnh lộ ĐT 852 đến nhà Ông Huỳnh Văn Dương)</t>
  </si>
  <si>
    <t xml:space="preserve">Công văn số 241/HĐND-KTNS ngày 27 tháng 10 năm 2017 của Hội đồng nhân dân Tỉnh </t>
  </si>
  <si>
    <t>Đường mới song song đường Nguyễn  Sinh Sắc (từ Hùng Vương - ĐT 848 nối dài)</t>
  </si>
  <si>
    <t>P2, TPĐ</t>
  </si>
  <si>
    <t>TKĐ, TQT, TPĐ</t>
  </si>
  <si>
    <t>Trường TH Phú Mỹ</t>
  </si>
  <si>
    <t>KBĐT, KBSĐ</t>
  </si>
  <si>
    <t>QĐ số 40/QĐ-UBND-XDCB ngày 29/3/2016 của UBTP</t>
  </si>
  <si>
    <t>Trụ sở làm việc CA và BCH QS xã Tân Phú Đông</t>
  </si>
  <si>
    <t>CHUẨN BỊ THƯC HIỆN ĐẦU TƯ &amp; THỰC HIỆN ĐẦU TƯ</t>
  </si>
  <si>
    <t>Đường từ Nguyễn Sinh Sắc đến khu liên hợp thể dục thể thao</t>
  </si>
  <si>
    <t>Đường  Rạch Trâm Bầu</t>
  </si>
  <si>
    <t>P An Hòa</t>
  </si>
  <si>
    <t>CT mới bổ sung</t>
  </si>
  <si>
    <t>KBNN</t>
  </si>
  <si>
    <t xml:space="preserve"> vốn tỉnh hỗ trợ 3 tỷ, vốn tập trung TP đối ứng 1,450 tỷ đồng.</t>
  </si>
  <si>
    <t xml:space="preserve">Ngân sách thành phố đối ứng vốn kiên cố hóa trường lớp  </t>
  </si>
  <si>
    <t>Ngân sách thành phố đối ứng vốn kiên cố hóa trường lớp</t>
  </si>
  <si>
    <t>Bố trí 2 nguồn: SDĐ và chuyển nguồn SDĐ 2017 sang</t>
  </si>
  <si>
    <t>QĐ BCKTKT số: 231/QĐ-UBND-XDCB ngày 21/10/2015 của UBND TP; QĐ 355/QĐ-UBND-XDCB ngày 08/12/2016 của UBND TP</t>
  </si>
  <si>
    <t>2011-2018</t>
  </si>
  <si>
    <t>QĐ DA số 699/QĐ-UBND-XDCB ngày  12/8/2011 Tỉnh . Dc-1310/QĐ-UBND-XDCB ngày  24/12/2013 Tỉnh ,dc 519/QĐ-UBND-XDCB ngày  4/6/2014 Tỉnh; QĐ 408/QĐ-UBND-HC, ngày 23/4/2018 UB tỉnh</t>
  </si>
  <si>
    <t>QĐ BCKTKT số: 275/QĐ-UBND-XDCB ngày 20/10/2016 của UBND TP; QĐ 410/QĐ-UBND-XDCB, ngày 29/12/2017 của UBTP</t>
  </si>
  <si>
    <t>Kế hoạch điều chỉnh cuối năm 2018 phân bổ lại</t>
  </si>
  <si>
    <t>Trụ sở UBND phường 4</t>
  </si>
  <si>
    <t>Đường vào khu công nghiệp C Sa Đéc mở rộng</t>
  </si>
  <si>
    <t>Trường Trung học cơ sở Tân Phú Đông</t>
  </si>
  <si>
    <t>Bố trí vốn đối ứng xây dựng trụ sở Ban CHQS phường Tân Quy Đông</t>
  </si>
  <si>
    <t>Kế hoạch điều chỉnh cuối năm 2018</t>
  </si>
  <si>
    <t>P4</t>
  </si>
  <si>
    <t>P TQĐ</t>
  </si>
  <si>
    <t>Bộ CHQS tỉnh</t>
  </si>
  <si>
    <t>2016 -2019</t>
  </si>
  <si>
    <t>AN NINH QUỐC PHÒNG</t>
  </si>
  <si>
    <t>QĐ số: 359/QĐ.UBND-XDCB ngày 30/10/2015 của UBND thành phố</t>
  </si>
  <si>
    <t>QĐ BCKTKT số: 237/QĐ-UBND-XDCB ngày 27/10/2014 của UBND TP; QĐ ĐC DA số: 248/QĐ-UBND-XDCB ngày 15/8/2018 của UBND TP</t>
  </si>
  <si>
    <t>2018-2019</t>
  </si>
  <si>
    <t>QĐ số:  327/QĐ-UBND-XDCB ngày 30/10/2015 của UBND TP;QĐ ĐC số:  104/QĐ-UBND-XDCB ngày 11/5/2018 của UBND TP</t>
  </si>
  <si>
    <t>Đường vào khu du lịch làng hoa kiểng thành phố Sa Đéc</t>
  </si>
  <si>
    <t>QĐ 1070/QĐ-UBND.HC ngày 29/10/2014 của UBND tỉnh Đồng Tháp</t>
  </si>
  <si>
    <t xml:space="preserve"> Kế hoạch điều chỉnh cuối năm 2018 </t>
  </si>
  <si>
    <t xml:space="preserve">KẾ HOẠCH ĐẦU TƯ CÔNG CUỐI NĂM 2018  THÀNH PHỐ QUẢN LÝ </t>
  </si>
  <si>
    <t>Đường Nguyễn Tất Thành nối dài</t>
  </si>
  <si>
    <t>QĐ BCKTKT số: 273/QĐ-UBND-XDCB, ngày 20/10/2016  của UBND TP; QĐ 404/QĐ-UBND-XDCB, ngày 29/12/2017 của UBND TP; QĐ ĐC 288/QĐ-UBND-XDCB ngày 28/9/2018 của UBND thành phố</t>
  </si>
  <si>
    <t xml:space="preserve"> Kế hoạch cuối năm 2018</t>
  </si>
  <si>
    <t>CT bố trí 2 nguồn (TT: 5.791 + SDĐ: 26.183 + chuyển nguồn SDĐ: 31 tr)</t>
  </si>
  <si>
    <t xml:space="preserve">BS do phát sinh khối lượng </t>
  </si>
  <si>
    <t>Có chuyển vốn sang 2019 (1.200 tr)</t>
  </si>
  <si>
    <t>Chưa điều chỉnh tổng mức đầu tư và thời gian thực hiện</t>
  </si>
  <si>
    <t xml:space="preserve"> Bố trí 2 nguồn (vốn TT và vốn tỉnh)</t>
  </si>
  <si>
    <t>Bố trí 2 nguồn (vốn TT và chuyển nguồn TT 2017 sang 1.000 tr)</t>
  </si>
  <si>
    <t>Có chuyển nguồn vốn sang 2019 (1.000 tr)</t>
  </si>
  <si>
    <t>Vốn SDĐ đối ứng của TP phần còn lại: 886 trđ. Vốn tỉnh hỗ trợ 2018: 5 tỷ. Có chuyển nguồn vốn sang 2019 (886 tr)</t>
  </si>
  <si>
    <t>Bsung mới CT</t>
  </si>
  <si>
    <t>Chuyển sang 2019 (370tr). Chưa điều chỉnh thời gian thực hiện và nguồn vốn.</t>
  </si>
  <si>
    <t xml:space="preserve">KẾ HOẠCH ĐẦU TƯ CÔNG CUỐI NĂM 2018 THÀNH PHỐ QUẢN LÝ </t>
  </si>
  <si>
    <t>Đường ĐT852B giai đoạn
2, (đường vành đai Tây
Bắc, thành phố Sa Đéc)
(phần đền bù, GPMB)</t>
  </si>
  <si>
    <t>Công văn số 282/UBND-ĐTXD ngày 15/8/2018 của UBND tỉnh Đồng Tháp</t>
  </si>
  <si>
    <t>Kế hoạch năm 2018 phân bổ lại  theo QĐ 283/QĐ-UBND-HC ngày 03/8/2018</t>
  </si>
  <si>
    <t>Kế hoạch điều chỉnh năm 2018  theo QĐ 283/QĐ-UBND-HC ngày 03/8/2018</t>
  </si>
  <si>
    <t xml:space="preserve"> Kế hoạch năm 2018  theo QĐ 283/QĐ-UBND-HC ngày 03/8/2018</t>
  </si>
  <si>
    <t xml:space="preserve"> Kế hoạch năm 2018 theo QĐ 283/QĐ-UBND-HC ngày 03/8/2018</t>
  </si>
  <si>
    <t>Có chuyển sang 2019 (100 tr), chưa điều chỉnh thời gian thực hiện</t>
  </si>
  <si>
    <t>CT mới bổ sung;Đối ứng theo NQ 85/2016/HĐND ngày 04/12/2016 NSTW 48 tỷ, NS tỉnh 10,6 tỷ</t>
  </si>
  <si>
    <t>Chuyển sang 2019 (604tr). Chưa điều chỉnh thời gian thực hiện; đã chỉnh tên theo QĐ</t>
  </si>
  <si>
    <t xml:space="preserve">Kế hoạch năm 2018 phân bổ lại  </t>
  </si>
  <si>
    <t>Kế hoạch điều chỉnh năm 2018 phân bổ lại theo QĐ 283/QĐ-UBND-HC ngày 03/8/2018</t>
  </si>
  <si>
    <t>Có chuyển sang 2019 (100 tr)</t>
  </si>
  <si>
    <t xml:space="preserve">Chuyển sang 2019 (604tr). </t>
  </si>
  <si>
    <t xml:space="preserve">Chuyển sang 2019 (370tr). </t>
  </si>
  <si>
    <t xml:space="preserve"> Bố trí nguồn vốn TT, đối ứng vốn tỉnh</t>
  </si>
  <si>
    <t>Bố trí  vốn TT 2018 và chuyển nguồn TT 2017 sang 1.000 tr</t>
  </si>
  <si>
    <t>Bố trí  nguồn SDĐ 2018 và chuyển nguồn SDĐ 2017 sang</t>
  </si>
  <si>
    <t>CT bố trí  nguồn vốn TT, đối ứng vốn tỉnh</t>
  </si>
  <si>
    <t xml:space="preserve"> KẾ HOẠCH ĐẦU TƯ CÔNG CUỐI NĂM 2018  TỈNH QUẢN LÝ VÀ PHÂN BỔ</t>
  </si>
  <si>
    <t>Lũy kế thanh toán từ khởi công đến năm 2017</t>
  </si>
  <si>
    <t>QĐ BCKTKT số: 323/UBND-XDCB ngày 27/10/2017;QĐ ĐC 351/QĐ-UBND-XDCB, ngày 04/12/2018 của UBND thành phố.</t>
  </si>
  <si>
    <t>2016-2020</t>
  </si>
  <si>
    <t>QĐ BCKTKT số: 279/QĐ-UBND-XDCB ngày  24/10/2016 của UBND TP; QĐ ĐC 241/QĐ-UBND-XDCB ngày 07/8/2018</t>
  </si>
  <si>
    <t>QĐ DA số: 234/QĐ-UBND-XDCB ngày 27/10/2014 của UBND TP;QĐ ĐC DA số: 189/QĐ-UBND-XDCB ngày 22/06/2017 của UBND TP;QĐ ĐC DA số: 271/QĐ-UBND-XDCB ngày 13/9/2018 của UBND TP;QĐĐC 356/QĐ-UBND-XDCB, ngày 07/12/2018 của UBND thành phố</t>
  </si>
  <si>
    <t>xã TPĐ</t>
  </si>
  <si>
    <t>KBSĐ;KBĐT</t>
  </si>
  <si>
    <t>2014-2018</t>
  </si>
  <si>
    <t>073</t>
  </si>
  <si>
    <t>2016-2019</t>
  </si>
  <si>
    <t>QĐ BCKTKT số: 291/QĐ-UBND-XDCB ngày 25/10/2016 của UBND TP17/12/2018;QĐ ĐC 346/QĐ-UBND-XDCB, ngày 30/11/2018 của UBND thành phố.</t>
  </si>
  <si>
    <t>QĐ BCKTKT số: 322/UBND-XDCB ngày 27 tháng 10 năm 2017;QĐĐC 353/QĐ-UBND-HC ngày 05/12/2018 của UBND thành phố</t>
  </si>
  <si>
    <t>QĐ PDDA số 270/QĐ-UBND-XDCB ngày 17/10/2016 của UBND TP; QĐĐC 350/QĐ-UBND-XDCB, ngày 04/12/2018 của UBND thành phố</t>
  </si>
  <si>
    <t>QĐ BCKTKT số: 319/QĐ,UBND-XDCB ngày 27/10/2017 của UBND thành phố Sa Đéc; QĐ 296/QĐ-UBND-XDCB ngày 10/10/2018 đc tg thực hiện</t>
  </si>
  <si>
    <t>HỘI ĐỒNG NHÂN DÂN</t>
  </si>
  <si>
    <t>THÀNH PHỐ SA ĐÉC</t>
  </si>
  <si>
    <t>CỘNG HÒA XÃ HỘI CHỦ NGHĨA VIỆT NAM</t>
  </si>
  <si>
    <t>Độc lập - Tự do - Hạnh phúc</t>
  </si>
  <si>
    <t>Phụ lục số 01a</t>
  </si>
  <si>
    <t>ĐVT: Triệu đồng</t>
  </si>
  <si>
    <t>Phụ lục số 01b</t>
  </si>
  <si>
    <t>Phụ lục số 02a</t>
  </si>
  <si>
    <t>QĐ 587/QĐ-UBND.HC ngày 24/6/2013 của UBND tỉnh ĐT; QĐDC 1543/QĐ-UBND.HC ngày 30/12/2016 của UBND tỉnh ĐT;QĐDC 1437/QĐ-UBND.HC ngày 20/11/2018 của UBND tỉnh ĐT</t>
  </si>
  <si>
    <t>QĐ 1184/QĐ-UBND-HC ngày 21/10/2016 của UBND tỉnh ĐT</t>
  </si>
  <si>
    <t>QĐ BCKTKT Số: 998/QĐ-UBND-HC ngày 29/8/2017 của UBND tỉnh ĐT</t>
  </si>
  <si>
    <t>Phụ lục số 02b</t>
  </si>
  <si>
    <t>Phụ lục số 03</t>
  </si>
  <si>
    <t>(Kèm theo Nghị quyết số:  04/2018/NQ-HĐND  ngày 12 tháng 12 năm 2018 của HĐND thành phố)</t>
  </si>
  <si>
    <t>(Kèm theo Nghị quyết số: 04/2018/NQ-HĐND ngày 12 tháng  12 năm 2018 của HĐND thành phố)</t>
  </si>
  <si>
    <t>(Kèm theo Nghị quyết  số: 04/2018/NQ-HĐND  ngày 12 tháng 12 năm 2018 của HĐND thành phố)</t>
  </si>
  <si>
    <t>(Kèm theo Nghị quyết số  04/2018/NQ-HĐND ngày 12 tháng 12 năm 2018 của HĐND thành phố)</t>
  </si>
  <si>
    <t>(Kèm theo Nghị quyết số: 04/2018/NQ-HĐND  ngày 12 tháng 12 năm 2018 của HĐND thành phố)</t>
  </si>
</sst>
</file>

<file path=xl/styles.xml><?xml version="1.0" encoding="utf-8"?>
<styleSheet xmlns="http://schemas.openxmlformats.org/spreadsheetml/2006/main">
  <numFmts count="6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;\-&quot;£&quot;#,##0.00"/>
    <numFmt numFmtId="173" formatCode="_-* #,##0_-;\-* #,##0_-;_-* &quot;-&quot;_-;_-@_-"/>
    <numFmt numFmtId="174" formatCode="_-* #,##0.00_-;\-* #,##0.00_-;_-* &quot;-&quot;??_-;_-@_-"/>
    <numFmt numFmtId="175" formatCode="_-* #,##0.00\ _€_-;\-* #,##0.00\ _€_-;_-* &quot;-&quot;??\ _€_-;_-@_-"/>
    <numFmt numFmtId="176" formatCode="#,##0_ ;\-#,##0\ "/>
    <numFmt numFmtId="177" formatCode="_-* #,##0\ _€_-;\-* #,##0\ _€_-;_-* &quot;-&quot;??\ _€_-;_-@_-"/>
    <numFmt numFmtId="178" formatCode="&quot;.&quot;###&quot;,&quot;0&quot;.&quot;00_);\(&quot;.&quot;###&quot;,&quot;0&quot;.&quot;00\)"/>
    <numFmt numFmtId="179" formatCode="#,##0\ &quot;DM&quot;;\-#,##0\ &quot;DM&quot;"/>
    <numFmt numFmtId="180" formatCode="_ * #,##0_ ;_ * \-#,##0_ ;_ * &quot;-&quot;_ ;_ @_ "/>
    <numFmt numFmtId="181" formatCode="0.000000000"/>
    <numFmt numFmtId="182" formatCode="0.000%"/>
    <numFmt numFmtId="183" formatCode="0.0%"/>
    <numFmt numFmtId="184" formatCode="0.0000%"/>
    <numFmt numFmtId="185" formatCode="_ * #,##0.00_ ;_ * \-#,##0.00_ ;_ * &quot;-&quot;??_ ;_ @_ "/>
    <numFmt numFmtId="186" formatCode="_-* #,##0.00\ _V_N_D_-;\-* #,##0.00\ _V_N_D_-;_-* &quot;-&quot;??\ _V_N_D_-;_-@_-"/>
    <numFmt numFmtId="187" formatCode="#,##0;\(#,##0\)"/>
    <numFmt numFmtId="188" formatCode="&quot;$&quot;#,##0\ ;\(&quot;$&quot;#,##0\)"/>
    <numFmt numFmtId="189" formatCode="\t0.00%"/>
    <numFmt numFmtId="190" formatCode="m\o\n\th\ \D\,\ \y\y\y\y"/>
    <numFmt numFmtId="191" formatCode="_-* #,##0\ _D_M_-;\-* #,##0\ _D_M_-;_-* &quot;-&quot;\ _D_M_-;_-@_-"/>
    <numFmt numFmtId="192" formatCode="_-* #,##0.00\ _D_M_-;\-* #,##0.00\ _D_M_-;_-* &quot;-&quot;??\ _D_M_-;_-@_-"/>
    <numFmt numFmtId="193" formatCode="\t#\ ??/??"/>
    <numFmt numFmtId="194" formatCode="_-[$€-2]* #,##0.00_-;\-[$€-2]* #,##0.00_-;_-[$€-2]* &quot;-&quot;??_-"/>
    <numFmt numFmtId="195" formatCode="#.00"/>
    <numFmt numFmtId="196" formatCode="#,###;\-#,###;&quot;&quot;;_(@_)"/>
    <numFmt numFmtId="197" formatCode="#."/>
    <numFmt numFmtId="198" formatCode="0.0000"/>
    <numFmt numFmtId="199" formatCode="#,##0\ &quot;$&quot;_);[Red]\(#,##0\ &quot;$&quot;\)"/>
    <numFmt numFmtId="200" formatCode="_-* #,##0\ &quot;kr&quot;_-;\-* #,##0\ &quot;kr&quot;_-;_-* &quot;-&quot;\ &quot;kr&quot;_-;_-@_-"/>
    <numFmt numFmtId="201" formatCode="#,##0.000"/>
    <numFmt numFmtId="202" formatCode="_-* #,##0.0\ _F_-;\-* #,##0.0\ _F_-;_-* &quot;-&quot;??\ _F_-;_-@_-"/>
    <numFmt numFmtId="203" formatCode="_-* #,##0\ _F_-;\-* #,##0\ _F_-;_-* &quot;-&quot;\ _F_-;_-@_-"/>
    <numFmt numFmtId="204" formatCode="0.000\ "/>
    <numFmt numFmtId="205" formatCode="#,##0\ &quot;Lt&quot;;[Red]\-#,##0\ &quot;Lt&quot;"/>
    <numFmt numFmtId="206" formatCode="#,###,###.00"/>
    <numFmt numFmtId="207" formatCode="#,###,###,###.00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&quot;\&quot;#,##0.00;[Red]&quot;\&quot;\-#,##0.00"/>
    <numFmt numFmtId="211" formatCode="00&quot;.&quot;000"/>
    <numFmt numFmtId="212" formatCode="_-&quot;$&quot;* #,##0_-;\-&quot;$&quot;* #,##0_-;_-&quot;$&quot;* &quot;-&quot;_-;_-@_-"/>
    <numFmt numFmtId="213" formatCode="&quot;$&quot;#,##0;[Red]\-&quot;$&quot;#,##0"/>
    <numFmt numFmtId="214" formatCode="_-&quot;$&quot;* #,##0.00_-;\-&quot;$&quot;* #,##0.00_-;_-&quot;$&quot;* &quot;-&quot;??_-;_-@_-"/>
    <numFmt numFmtId="215" formatCode="_(* #,##0_);_(* \(#,##0\);_(* &quot;-&quot;??_);_(@_)"/>
    <numFmt numFmtId="216" formatCode="_-* #,##0.0\ _€_-;\-* #,##0.0\ _€_-;_-* &quot;-&quot;??\ _€_-;_-@_-"/>
    <numFmt numFmtId="217" formatCode="_-* #,##0_-;\-* #,##0_-;_-* &quot;-&quot;??_-;_-@_-"/>
  </numFmts>
  <fonts count="132">
    <font>
      <sz val="11"/>
      <color indexed="8"/>
      <name val="Calibri"/>
      <family val="0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name val="돋움체"/>
      <family val="3"/>
    </font>
    <font>
      <sz val="14"/>
      <name val="??"/>
      <family val="3"/>
    </font>
    <font>
      <sz val="10"/>
      <name val="Arial"/>
      <family val="2"/>
    </font>
    <font>
      <sz val="10"/>
      <name val="??"/>
      <family val="0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name val="Helv"/>
      <family val="2"/>
    </font>
    <font>
      <sz val="10"/>
      <name val="MS Sans Serif"/>
      <family val="2"/>
    </font>
    <font>
      <sz val="11"/>
      <name val="–¾’©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¹UAAA¼"/>
      <family val="0"/>
    </font>
    <font>
      <sz val="11"/>
      <name val="µ¸¿ò"/>
      <family val="0"/>
    </font>
    <font>
      <sz val="12"/>
      <name val="µ¸¿òÃ¼"/>
      <family val="0"/>
    </font>
    <font>
      <sz val="11"/>
      <name val="돋움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sz val="10"/>
      <name val="VNI-Aptima"/>
      <family val="0"/>
    </font>
    <font>
      <sz val="14"/>
      <color indexed="8"/>
      <name val="Times New Roman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1"/>
      <color indexed="12"/>
      <name val="Times New Roman"/>
      <family val="1"/>
    </font>
    <font>
      <sz val="12"/>
      <name val="Arial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0"/>
      <name val=".Vn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 New"/>
      <family val="3"/>
    </font>
    <font>
      <sz val="13"/>
      <name val="VNI-Times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Helvetica Neue"/>
      <family val="0"/>
    </font>
    <font>
      <sz val="13"/>
      <name val=".VnTime"/>
      <family val="2"/>
    </font>
    <font>
      <sz val="10"/>
      <name val="VNI-Times"/>
      <family val="0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0"/>
      <color indexed="10"/>
      <name val="VNI-Helve-Condense"/>
      <family val="0"/>
    </font>
    <font>
      <sz val="10"/>
      <name val=".VnAvant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4"/>
      <name val=".VnArial"/>
      <family val="2"/>
    </font>
    <font>
      <sz val="16"/>
      <name val="AngsanaUPC"/>
      <family val="1"/>
    </font>
    <font>
      <sz val="12"/>
      <name val="뼻뮝"/>
      <family val="1"/>
    </font>
    <font>
      <sz val="10"/>
      <name val="명조"/>
      <family val="3"/>
    </font>
    <font>
      <sz val="12"/>
      <name val="바탕체"/>
      <family val="1"/>
    </font>
    <font>
      <sz val="10"/>
      <name val="굴림체"/>
      <family val="0"/>
    </font>
    <font>
      <sz val="10"/>
      <name val="ＭＳ Ｐ明朝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14"/>
      <name val="Times"/>
      <family val="1"/>
    </font>
    <font>
      <b/>
      <sz val="16"/>
      <name val="Times"/>
      <family val="1"/>
    </font>
    <font>
      <b/>
      <sz val="14"/>
      <name val="Helv"/>
      <family val="0"/>
    </font>
    <font>
      <b/>
      <sz val="14"/>
      <name val="Times New Roman"/>
      <family val="1"/>
    </font>
    <font>
      <sz val="9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11"/>
      <name val="Times New Roman"/>
      <family val="1"/>
    </font>
    <font>
      <b/>
      <sz val="11"/>
      <name val="Times"/>
      <family val="1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4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3" fontId="5" fillId="0" borderId="1">
      <alignment/>
      <protection/>
    </xf>
    <xf numFmtId="178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6" fillId="0" borderId="0" applyFont="0" applyFill="0" applyBorder="0" applyAlignment="0" applyProtection="0"/>
    <xf numFmtId="0" fontId="8" fillId="0" borderId="2">
      <alignment/>
      <protection/>
    </xf>
    <xf numFmtId="180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3" fontId="5" fillId="0" borderId="1">
      <alignment/>
      <protection/>
    </xf>
    <xf numFmtId="3" fontId="5" fillId="0" borderId="1">
      <alignment/>
      <protection/>
    </xf>
    <xf numFmtId="0" fontId="16" fillId="2" borderId="0">
      <alignment/>
      <protection/>
    </xf>
    <xf numFmtId="9" fontId="0" fillId="0" borderId="0" applyFont="0" applyFill="0" applyBorder="0" applyAlignment="0" applyProtection="0"/>
    <xf numFmtId="0" fontId="17" fillId="2" borderId="0">
      <alignment/>
      <protection/>
    </xf>
    <xf numFmtId="0" fontId="4" fillId="0" borderId="0">
      <alignment/>
      <protection/>
    </xf>
    <xf numFmtId="0" fontId="11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2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1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1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1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1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12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1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3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13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13" fillId="2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13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1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13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13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13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13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13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13" fillId="4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13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4" fillId="4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6" fillId="0" borderId="0" applyFill="0" applyBorder="0" applyAlignment="0">
      <protection/>
    </xf>
    <xf numFmtId="0" fontId="115" fillId="46" borderId="3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8" fillId="0" borderId="0">
      <alignment/>
      <protection/>
    </xf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32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7" fillId="0" borderId="0">
      <alignment/>
      <protection/>
    </xf>
    <xf numFmtId="0" fontId="116" fillId="47" borderId="5" applyNumberFormat="0" applyAlignment="0" applyProtection="0"/>
    <xf numFmtId="0" fontId="29" fillId="48" borderId="6" applyNumberFormat="0" applyAlignment="0" applyProtection="0"/>
    <xf numFmtId="0" fontId="29" fillId="48" borderId="6" applyNumberFormat="0" applyAlignment="0" applyProtection="0"/>
    <xf numFmtId="1" fontId="30" fillId="0" borderId="7" applyBorder="0">
      <alignment/>
      <protection/>
    </xf>
    <xf numFmtId="190" fontId="33" fillId="0" borderId="0">
      <alignment/>
      <protection locked="0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7" fillId="0" borderId="0">
      <alignment/>
      <protection/>
    </xf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49" borderId="11" applyNumberFormat="0" applyAlignment="0" applyProtection="0"/>
    <xf numFmtId="0" fontId="38" fillId="14" borderId="4" applyNumberFormat="0" applyAlignment="0" applyProtection="0"/>
    <xf numFmtId="3" fontId="0" fillId="0" borderId="0" applyFont="0" applyBorder="0" applyAlignment="0">
      <protection/>
    </xf>
    <xf numFmtId="194" fontId="4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" fontId="0" fillId="0" borderId="0" applyFont="0" applyBorder="0" applyAlignment="0">
      <protection/>
    </xf>
    <xf numFmtId="195" fontId="33" fillId="0" borderId="0">
      <alignment/>
      <protection locked="0"/>
    </xf>
    <xf numFmtId="0" fontId="0" fillId="50" borderId="12" applyNumberFormat="0" applyFont="0" applyAlignment="0" applyProtection="0"/>
    <xf numFmtId="0" fontId="118" fillId="5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2" borderId="0" applyNumberFormat="0" applyBorder="0" applyAlignment="0" applyProtection="0"/>
    <xf numFmtId="196" fontId="0" fillId="0" borderId="0" applyFont="0" applyFill="0" applyBorder="0" applyAlignment="0" applyProtection="0"/>
    <xf numFmtId="0" fontId="42" fillId="0" borderId="0">
      <alignment horizontal="left"/>
      <protection/>
    </xf>
    <xf numFmtId="0" fontId="43" fillId="0" borderId="13" applyNumberFormat="0" applyAlignment="0" applyProtection="0"/>
    <xf numFmtId="0" fontId="43" fillId="0" borderId="14">
      <alignment horizontal="left" vertical="center"/>
      <protection/>
    </xf>
    <xf numFmtId="0" fontId="119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0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1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7" fontId="46" fillId="0" borderId="0">
      <alignment/>
      <protection locked="0"/>
    </xf>
    <xf numFmtId="197" fontId="46" fillId="0" borderId="0">
      <alignment/>
      <protection locked="0"/>
    </xf>
    <xf numFmtId="0" fontId="47" fillId="0" borderId="0" applyNumberFormat="0" applyFill="0" applyBorder="0" applyAlignment="0" applyProtection="0"/>
    <xf numFmtId="0" fontId="122" fillId="52" borderId="3" applyNumberFormat="0" applyAlignment="0" applyProtection="0"/>
    <xf numFmtId="0" fontId="41" fillId="50" borderId="1" applyNumberFormat="0" applyBorder="0" applyAlignment="0" applyProtection="0"/>
    <xf numFmtId="0" fontId="38" fillId="14" borderId="4" applyNumberFormat="0" applyAlignment="0" applyProtection="0"/>
    <xf numFmtId="0" fontId="38" fillId="14" borderId="4" applyNumberFormat="0" applyAlignment="0" applyProtection="0"/>
    <xf numFmtId="0" fontId="29" fillId="4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23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38" fontId="14" fillId="0" borderId="0" applyFont="0" applyFill="0" applyBorder="0" applyAlignment="0" applyProtection="0"/>
    <xf numFmtId="4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21">
      <alignment/>
      <protection/>
    </xf>
    <xf numFmtId="198" fontId="4" fillId="0" borderId="22">
      <alignment/>
      <protection/>
    </xf>
    <xf numFmtId="199" fontId="14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NumberFormat="0" applyFont="0" applyFill="0" applyAlignment="0">
      <protection/>
    </xf>
    <xf numFmtId="0" fontId="124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32" fillId="0" borderId="0">
      <alignment/>
      <protection/>
    </xf>
    <xf numFmtId="37" fontId="53" fillId="0" borderId="0">
      <alignment/>
      <protection/>
    </xf>
    <xf numFmtId="172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Border="0" applyProtection="0">
      <alignment/>
    </xf>
    <xf numFmtId="0" fontId="3" fillId="0" borderId="0">
      <alignment/>
      <protection/>
    </xf>
    <xf numFmtId="0" fontId="57" fillId="0" borderId="0" applyNumberFormat="0" applyBorder="0" applyProtection="0">
      <alignment/>
    </xf>
    <xf numFmtId="0" fontId="112" fillId="0" borderId="0">
      <alignment/>
      <protection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57" fillId="0" borderId="0" applyNumberFormat="0" applyBorder="0" applyProtection="0">
      <alignment/>
    </xf>
    <xf numFmtId="0" fontId="125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 applyProtection="0">
      <alignment/>
    </xf>
    <xf numFmtId="0" fontId="58" fillId="0" borderId="0" applyProtection="0">
      <alignment/>
    </xf>
    <xf numFmtId="0" fontId="58" fillId="0" borderId="0" applyProtection="0">
      <alignment/>
    </xf>
    <xf numFmtId="0" fontId="58" fillId="0" borderId="0" applyProtection="0">
      <alignment/>
    </xf>
    <xf numFmtId="0" fontId="58" fillId="0" borderId="0" applyProtection="0">
      <alignment/>
    </xf>
    <xf numFmtId="0" fontId="12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Protection="0">
      <alignment vertical="top"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3" fillId="49" borderId="0">
      <alignment/>
      <protection/>
    </xf>
    <xf numFmtId="0" fontId="0" fillId="55" borderId="23" applyNumberFormat="0" applyFont="0" applyAlignment="0" applyProtection="0"/>
    <xf numFmtId="0" fontId="0" fillId="50" borderId="12" applyNumberFormat="0" applyFont="0" applyAlignment="0" applyProtection="0"/>
    <xf numFmtId="0" fontId="0" fillId="50" borderId="12" applyNumberFormat="0" applyFont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0" fontId="127" fillId="46" borderId="24" applyNumberFormat="0" applyAlignment="0" applyProtection="0"/>
    <xf numFmtId="0" fontId="37" fillId="2" borderId="11" applyNumberFormat="0" applyAlignment="0" applyProtection="0"/>
    <xf numFmtId="0" fontId="37" fillId="2" borderId="11" applyNumberFormat="0" applyAlignment="0" applyProtection="0"/>
    <xf numFmtId="0" fontId="49" fillId="0" borderId="20" applyNumberFormat="0" applyFill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25" applyNumberFormat="0" applyBorder="0">
      <alignment/>
      <protection/>
    </xf>
    <xf numFmtId="0" fontId="4" fillId="0" borderId="0" applyNumberFormat="0" applyFill="0" applyBorder="0" applyAlignment="0" applyProtection="0"/>
    <xf numFmtId="3" fontId="61" fillId="0" borderId="26">
      <alignment horizontal="right" wrapText="1"/>
      <protection/>
    </xf>
    <xf numFmtId="0" fontId="21" fillId="32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32" borderId="0" applyNumberFormat="0" applyBorder="0" applyAlignment="0" applyProtection="0"/>
    <xf numFmtId="0" fontId="21" fillId="44" borderId="0" applyNumberFormat="0" applyBorder="0" applyAlignment="0" applyProtection="0"/>
    <xf numFmtId="0" fontId="4" fillId="0" borderId="27">
      <alignment horizontal="center"/>
      <protection/>
    </xf>
    <xf numFmtId="201" fontId="0" fillId="0" borderId="0" applyFont="0" applyFill="0" applyBorder="0" applyAlignment="0" applyProtection="0"/>
    <xf numFmtId="0" fontId="50" fillId="0" borderId="0">
      <alignment/>
      <protection/>
    </xf>
    <xf numFmtId="202" fontId="4" fillId="0" borderId="28">
      <alignment horizontal="right" vertical="center"/>
      <protection/>
    </xf>
    <xf numFmtId="202" fontId="4" fillId="0" borderId="28">
      <alignment horizontal="right" vertical="center"/>
      <protection/>
    </xf>
    <xf numFmtId="0" fontId="62" fillId="0" borderId="0" applyNumberFormat="0" applyFill="0" applyBorder="0" applyAlignment="0" applyProtection="0"/>
    <xf numFmtId="0" fontId="27" fillId="49" borderId="4" applyNumberFormat="0" applyAlignment="0" applyProtection="0"/>
    <xf numFmtId="0" fontId="1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9" fillId="0" borderId="29" applyNumberFormat="0" applyFill="0" applyAlignment="0" applyProtection="0"/>
    <xf numFmtId="197" fontId="33" fillId="0" borderId="30">
      <alignment/>
      <protection locked="0"/>
    </xf>
    <xf numFmtId="197" fontId="33" fillId="0" borderId="30">
      <alignment/>
      <protection locked="0"/>
    </xf>
    <xf numFmtId="0" fontId="64" fillId="0" borderId="31" applyNumberFormat="0" applyFill="0" applyAlignment="0" applyProtection="0"/>
    <xf numFmtId="0" fontId="40" fillId="8" borderId="0" applyNumberFormat="0" applyBorder="0" applyAlignment="0" applyProtection="0"/>
    <xf numFmtId="0" fontId="65" fillId="0" borderId="0" applyBorder="0">
      <alignment vertical="top" wrapText="1"/>
      <protection/>
    </xf>
    <xf numFmtId="203" fontId="4" fillId="0" borderId="28">
      <alignment horizontal="center"/>
      <protection/>
    </xf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54" borderId="0" applyNumberFormat="0" applyBorder="0" applyAlignment="0" applyProtection="0"/>
    <xf numFmtId="204" fontId="66" fillId="0" borderId="0" applyFont="0" applyFill="0" applyBorder="0" applyAlignment="0" applyProtection="0"/>
    <xf numFmtId="205" fontId="5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06" fontId="4" fillId="0" borderId="0">
      <alignment/>
      <protection/>
    </xf>
    <xf numFmtId="207" fontId="4" fillId="0" borderId="1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>
      <alignment/>
      <protection/>
    </xf>
    <xf numFmtId="0" fontId="72" fillId="0" borderId="2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73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74" fillId="0" borderId="0">
      <alignment/>
      <protection/>
    </xf>
    <xf numFmtId="0" fontId="48" fillId="0" borderId="0">
      <alignment/>
      <protection/>
    </xf>
    <xf numFmtId="173" fontId="58" fillId="0" borderId="0" applyFont="0" applyFill="0" applyBorder="0" applyAlignment="0" applyProtection="0"/>
    <xf numFmtId="174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5" fillId="0" borderId="0">
      <alignment/>
      <protection/>
    </xf>
    <xf numFmtId="212" fontId="58" fillId="0" borderId="0" applyFont="0" applyFill="0" applyBorder="0" applyAlignment="0" applyProtection="0"/>
    <xf numFmtId="213" fontId="10" fillId="0" borderId="0" applyFont="0" applyFill="0" applyBorder="0" applyAlignment="0" applyProtection="0"/>
    <xf numFmtId="214" fontId="58" fillId="0" borderId="0" applyFont="0" applyFill="0" applyBorder="0" applyAlignment="0" applyProtection="0"/>
    <xf numFmtId="174" fontId="14" fillId="0" borderId="0" applyNumberFormat="0" applyFont="0" applyFill="0" applyBorder="0" applyAlignment="0" applyProtection="0"/>
  </cellStyleXfs>
  <cellXfs count="387">
    <xf numFmtId="0" fontId="0" fillId="0" borderId="0" xfId="0" applyAlignment="1">
      <alignment/>
    </xf>
    <xf numFmtId="0" fontId="77" fillId="49" borderId="0" xfId="265" applyFont="1" applyFill="1" applyBorder="1" applyAlignment="1">
      <alignment vertical="center" wrapText="1"/>
      <protection/>
    </xf>
    <xf numFmtId="0" fontId="77" fillId="0" borderId="0" xfId="265" applyFont="1" applyFill="1" applyBorder="1" applyAlignment="1">
      <alignment vertical="center" wrapText="1"/>
      <protection/>
    </xf>
    <xf numFmtId="3" fontId="78" fillId="49" borderId="0" xfId="148" applyNumberFormat="1" applyFont="1" applyFill="1" applyBorder="1" applyAlignment="1">
      <alignment horizontal="right" vertical="center" wrapText="1"/>
    </xf>
    <xf numFmtId="0" fontId="79" fillId="0" borderId="32" xfId="265" applyFont="1" applyFill="1" applyBorder="1" applyAlignment="1">
      <alignment vertical="center" wrapText="1"/>
      <protection/>
    </xf>
    <xf numFmtId="0" fontId="79" fillId="49" borderId="32" xfId="265" applyFont="1" applyFill="1" applyBorder="1" applyAlignment="1">
      <alignment vertical="center" wrapText="1"/>
      <protection/>
    </xf>
    <xf numFmtId="0" fontId="79" fillId="49" borderId="32" xfId="265" applyFont="1" applyFill="1" applyBorder="1" applyAlignment="1">
      <alignment horizontal="center" vertical="center" wrapText="1"/>
      <protection/>
    </xf>
    <xf numFmtId="0" fontId="79" fillId="49" borderId="32" xfId="265" applyFont="1" applyFill="1" applyBorder="1" applyAlignment="1">
      <alignment horizontal="right" vertical="center" wrapText="1"/>
      <protection/>
    </xf>
    <xf numFmtId="0" fontId="82" fillId="49" borderId="0" xfId="265" applyFont="1" applyFill="1" applyBorder="1" applyAlignment="1">
      <alignment horizontal="center" vertical="center"/>
      <protection/>
    </xf>
    <xf numFmtId="0" fontId="82" fillId="0" borderId="0" xfId="265" applyFont="1" applyFill="1" applyBorder="1" applyAlignment="1">
      <alignment horizontal="center" vertical="center"/>
      <protection/>
    </xf>
    <xf numFmtId="3" fontId="56" fillId="49" borderId="33" xfId="317" applyNumberFormat="1" applyFont="1" applyFill="1" applyBorder="1" applyAlignment="1">
      <alignment horizontal="center" vertical="center" wrapText="1"/>
      <protection/>
    </xf>
    <xf numFmtId="3" fontId="56" fillId="0" borderId="1" xfId="265" applyNumberFormat="1" applyFont="1" applyFill="1" applyBorder="1" applyAlignment="1">
      <alignment horizontal="center" vertical="center" wrapText="1"/>
      <protection/>
    </xf>
    <xf numFmtId="3" fontId="56" fillId="49" borderId="1" xfId="265" applyNumberFormat="1" applyFont="1" applyFill="1" applyBorder="1" applyAlignment="1">
      <alignment horizontal="center" vertical="center" wrapText="1"/>
      <protection/>
    </xf>
    <xf numFmtId="0" fontId="83" fillId="49" borderId="0" xfId="265" applyFont="1" applyFill="1" applyBorder="1" applyAlignment="1">
      <alignment horizontal="center" vertical="center" wrapText="1"/>
      <protection/>
    </xf>
    <xf numFmtId="0" fontId="83" fillId="0" borderId="0" xfId="265" applyFont="1" applyFill="1" applyBorder="1" applyAlignment="1">
      <alignment horizontal="center" vertical="center" wrapText="1"/>
      <protection/>
    </xf>
    <xf numFmtId="3" fontId="76" fillId="49" borderId="0" xfId="265" applyNumberFormat="1" applyFont="1" applyFill="1" applyBorder="1" applyAlignment="1">
      <alignment vertical="center" wrapText="1"/>
      <protection/>
    </xf>
    <xf numFmtId="0" fontId="82" fillId="49" borderId="0" xfId="265" applyFont="1" applyFill="1" applyBorder="1" applyAlignment="1">
      <alignment vertical="top" wrapText="1"/>
      <protection/>
    </xf>
    <xf numFmtId="0" fontId="82" fillId="0" borderId="0" xfId="265" applyFont="1" applyFill="1" applyBorder="1" applyAlignment="1">
      <alignment vertical="top" wrapText="1"/>
      <protection/>
    </xf>
    <xf numFmtId="3" fontId="56" fillId="0" borderId="34" xfId="265" applyNumberFormat="1" applyFont="1" applyFill="1" applyBorder="1" applyAlignment="1">
      <alignment horizontal="center" vertical="center" wrapText="1"/>
      <protection/>
    </xf>
    <xf numFmtId="0" fontId="83" fillId="49" borderId="0" xfId="265" applyFont="1" applyFill="1" applyBorder="1" applyAlignment="1">
      <alignment vertical="top" wrapText="1"/>
      <protection/>
    </xf>
    <xf numFmtId="0" fontId="83" fillId="0" borderId="0" xfId="265" applyFont="1" applyFill="1" applyBorder="1" applyAlignment="1">
      <alignment vertical="top" wrapText="1"/>
      <protection/>
    </xf>
    <xf numFmtId="3" fontId="56" fillId="0" borderId="34" xfId="265" applyNumberFormat="1" applyFont="1" applyFill="1" applyBorder="1" applyAlignment="1">
      <alignment horizontal="right" vertical="center" wrapText="1"/>
      <protection/>
    </xf>
    <xf numFmtId="3" fontId="56" fillId="0" borderId="35" xfId="265" applyNumberFormat="1" applyFont="1" applyFill="1" applyBorder="1" applyAlignment="1">
      <alignment horizontal="right" vertical="center" wrapText="1"/>
      <protection/>
    </xf>
    <xf numFmtId="0" fontId="79" fillId="49" borderId="0" xfId="265" applyFont="1" applyFill="1" applyBorder="1" applyAlignment="1">
      <alignment vertical="top" wrapText="1"/>
      <protection/>
    </xf>
    <xf numFmtId="0" fontId="79" fillId="0" borderId="0" xfId="265" applyFont="1" applyFill="1" applyBorder="1" applyAlignment="1">
      <alignment vertical="top" wrapText="1"/>
      <protection/>
    </xf>
    <xf numFmtId="0" fontId="78" fillId="49" borderId="1" xfId="265" applyFont="1" applyFill="1" applyBorder="1">
      <alignment/>
      <protection/>
    </xf>
    <xf numFmtId="0" fontId="78" fillId="49" borderId="0" xfId="265" applyFont="1" applyFill="1" applyBorder="1" applyAlignment="1">
      <alignment horizontal="right"/>
      <protection/>
    </xf>
    <xf numFmtId="0" fontId="78" fillId="0" borderId="0" xfId="265" applyFont="1" applyFill="1" applyBorder="1">
      <alignment/>
      <protection/>
    </xf>
    <xf numFmtId="0" fontId="78" fillId="49" borderId="0" xfId="265" applyFont="1" applyFill="1" applyBorder="1">
      <alignment/>
      <protection/>
    </xf>
    <xf numFmtId="0" fontId="78" fillId="49" borderId="0" xfId="265" applyFont="1" applyFill="1" applyBorder="1" applyAlignment="1">
      <alignment horizontal="center"/>
      <protection/>
    </xf>
    <xf numFmtId="3" fontId="78" fillId="49" borderId="0" xfId="265" applyNumberFormat="1" applyFont="1" applyFill="1" applyBorder="1" applyAlignment="1">
      <alignment horizontal="right"/>
      <protection/>
    </xf>
    <xf numFmtId="0" fontId="13" fillId="0" borderId="0" xfId="265" applyFont="1" applyFill="1" applyBorder="1">
      <alignment/>
      <protection/>
    </xf>
    <xf numFmtId="0" fontId="13" fillId="49" borderId="0" xfId="265" applyFont="1" applyFill="1" applyBorder="1">
      <alignment/>
      <protection/>
    </xf>
    <xf numFmtId="0" fontId="13" fillId="49" borderId="0" xfId="265" applyFont="1" applyFill="1" applyBorder="1" applyAlignment="1">
      <alignment horizontal="center"/>
      <protection/>
    </xf>
    <xf numFmtId="0" fontId="13" fillId="49" borderId="0" xfId="265" applyFont="1" applyFill="1" applyBorder="1" applyAlignment="1">
      <alignment horizontal="right"/>
      <protection/>
    </xf>
    <xf numFmtId="0" fontId="28" fillId="49" borderId="0" xfId="265" applyFont="1" applyFill="1" applyBorder="1" applyAlignment="1">
      <alignment horizontal="center"/>
      <protection/>
    </xf>
    <xf numFmtId="0" fontId="76" fillId="49" borderId="0" xfId="265" applyFont="1" applyFill="1" applyBorder="1" applyAlignment="1">
      <alignment vertical="center"/>
      <protection/>
    </xf>
    <xf numFmtId="0" fontId="77" fillId="49" borderId="0" xfId="265" applyFont="1" applyFill="1" applyBorder="1">
      <alignment/>
      <protection/>
    </xf>
    <xf numFmtId="0" fontId="77" fillId="0" borderId="0" xfId="265" applyFont="1" applyFill="1" applyBorder="1">
      <alignment/>
      <protection/>
    </xf>
    <xf numFmtId="0" fontId="76" fillId="0" borderId="0" xfId="265" applyFont="1" applyFill="1" applyBorder="1" applyAlignment="1">
      <alignment vertical="center"/>
      <protection/>
    </xf>
    <xf numFmtId="0" fontId="77" fillId="0" borderId="0" xfId="265" applyFont="1" applyFill="1" applyBorder="1" applyAlignment="1">
      <alignment horizontal="center"/>
      <protection/>
    </xf>
    <xf numFmtId="0" fontId="77" fillId="49" borderId="0" xfId="265" applyFont="1" applyFill="1" applyBorder="1" applyAlignment="1">
      <alignment horizontal="center"/>
      <protection/>
    </xf>
    <xf numFmtId="0" fontId="77" fillId="49" borderId="0" xfId="265" applyNumberFormat="1" applyFont="1" applyFill="1" applyBorder="1" applyAlignment="1">
      <alignment horizontal="center"/>
      <protection/>
    </xf>
    <xf numFmtId="0" fontId="77" fillId="49" borderId="0" xfId="265" applyFont="1" applyFill="1" applyBorder="1" applyAlignment="1">
      <alignment horizontal="right"/>
      <protection/>
    </xf>
    <xf numFmtId="0" fontId="79" fillId="49" borderId="0" xfId="265" applyFont="1" applyFill="1" applyBorder="1" applyAlignment="1">
      <alignment horizontal="center"/>
      <protection/>
    </xf>
    <xf numFmtId="0" fontId="77" fillId="49" borderId="0" xfId="265" applyFont="1" applyFill="1" applyBorder="1" applyAlignment="1">
      <alignment vertical="top" wrapText="1"/>
      <protection/>
    </xf>
    <xf numFmtId="0" fontId="77" fillId="0" borderId="0" xfId="265" applyFont="1" applyFill="1" applyBorder="1" applyAlignment="1">
      <alignment vertical="top" wrapText="1"/>
      <protection/>
    </xf>
    <xf numFmtId="0" fontId="13" fillId="49" borderId="0" xfId="265" applyNumberFormat="1" applyFont="1" applyFill="1" applyBorder="1">
      <alignment/>
      <protection/>
    </xf>
    <xf numFmtId="3" fontId="87" fillId="49" borderId="0" xfId="148" applyNumberFormat="1" applyFont="1" applyFill="1" applyBorder="1" applyAlignment="1">
      <alignment horizontal="center" vertical="center" wrapText="1"/>
    </xf>
    <xf numFmtId="0" fontId="92" fillId="0" borderId="0" xfId="265" applyFont="1" applyFill="1" applyBorder="1">
      <alignment/>
      <protection/>
    </xf>
    <xf numFmtId="0" fontId="92" fillId="0" borderId="0" xfId="265" applyFont="1" applyFill="1" applyBorder="1" applyAlignment="1">
      <alignment vertical="center"/>
      <protection/>
    </xf>
    <xf numFmtId="0" fontId="76" fillId="0" borderId="35" xfId="265" applyFont="1" applyFill="1" applyBorder="1" applyAlignment="1">
      <alignment horizontal="left" vertical="center" wrapText="1"/>
      <protection/>
    </xf>
    <xf numFmtId="0" fontId="56" fillId="0" borderId="35" xfId="265" applyFont="1" applyFill="1" applyBorder="1" applyAlignment="1">
      <alignment horizontal="center" vertical="center" wrapText="1"/>
      <protection/>
    </xf>
    <xf numFmtId="3" fontId="56" fillId="0" borderId="35" xfId="265" applyNumberFormat="1" applyFont="1" applyFill="1" applyBorder="1" applyAlignment="1">
      <alignment horizontal="center" vertical="center" wrapText="1"/>
      <protection/>
    </xf>
    <xf numFmtId="3" fontId="32" fillId="0" borderId="35" xfId="265" applyNumberFormat="1" applyFont="1" applyFill="1" applyBorder="1" applyAlignment="1">
      <alignment horizontal="center" vertical="center" wrapText="1"/>
      <protection/>
    </xf>
    <xf numFmtId="0" fontId="56" fillId="0" borderId="35" xfId="265" applyNumberFormat="1" applyFont="1" applyFill="1" applyBorder="1" applyAlignment="1">
      <alignment horizontal="center" vertical="center" wrapText="1"/>
      <protection/>
    </xf>
    <xf numFmtId="3" fontId="76" fillId="0" borderId="35" xfId="265" applyNumberFormat="1" applyFont="1" applyFill="1" applyBorder="1" applyAlignment="1">
      <alignment horizontal="center" vertical="center" wrapText="1"/>
      <protection/>
    </xf>
    <xf numFmtId="3" fontId="78" fillId="0" borderId="35" xfId="265" applyNumberFormat="1" applyFont="1" applyFill="1" applyBorder="1" applyAlignment="1">
      <alignment horizontal="right" vertical="center" wrapText="1"/>
      <protection/>
    </xf>
    <xf numFmtId="0" fontId="91" fillId="0" borderId="1" xfId="265" applyFont="1" applyFill="1" applyBorder="1" applyAlignment="1">
      <alignment vertical="center"/>
      <protection/>
    </xf>
    <xf numFmtId="0" fontId="56" fillId="0" borderId="1" xfId="265" applyFont="1" applyFill="1" applyBorder="1">
      <alignment/>
      <protection/>
    </xf>
    <xf numFmtId="3" fontId="56" fillId="0" borderId="27" xfId="265" applyNumberFormat="1" applyFont="1" applyFill="1" applyBorder="1" applyAlignment="1">
      <alignment horizontal="right" vertical="center" wrapText="1"/>
      <protection/>
    </xf>
    <xf numFmtId="0" fontId="78" fillId="0" borderId="14" xfId="265" applyFont="1" applyFill="1" applyBorder="1">
      <alignment/>
      <protection/>
    </xf>
    <xf numFmtId="3" fontId="78" fillId="49" borderId="0" xfId="265" applyNumberFormat="1" applyFont="1" applyFill="1" applyBorder="1" applyAlignment="1">
      <alignment horizontal="right" vertical="center" wrapText="1"/>
      <protection/>
    </xf>
    <xf numFmtId="3" fontId="56" fillId="49" borderId="0" xfId="265" applyNumberFormat="1" applyFont="1" applyFill="1" applyBorder="1" applyAlignment="1">
      <alignment horizontal="center" vertical="center" wrapText="1"/>
      <protection/>
    </xf>
    <xf numFmtId="3" fontId="80" fillId="49" borderId="1" xfId="265" applyNumberFormat="1" applyFont="1" applyFill="1" applyBorder="1" applyAlignment="1">
      <alignment horizontal="center" vertical="center" wrapText="1"/>
      <protection/>
    </xf>
    <xf numFmtId="3" fontId="78" fillId="0" borderId="1" xfId="265" applyNumberFormat="1" applyFont="1" applyFill="1" applyBorder="1" applyAlignment="1">
      <alignment horizontal="center" vertical="center" wrapText="1"/>
      <protection/>
    </xf>
    <xf numFmtId="3" fontId="78" fillId="49" borderId="1" xfId="317" applyNumberFormat="1" applyFont="1" applyFill="1" applyBorder="1" applyAlignment="1">
      <alignment horizontal="center" vertical="center" wrapText="1"/>
      <protection/>
    </xf>
    <xf numFmtId="3" fontId="78" fillId="49" borderId="1" xfId="265" applyNumberFormat="1" applyFont="1" applyFill="1" applyBorder="1" applyAlignment="1">
      <alignment horizontal="center" vertical="top" wrapText="1"/>
      <protection/>
    </xf>
    <xf numFmtId="0" fontId="56" fillId="49" borderId="1" xfId="265" applyNumberFormat="1" applyFont="1" applyFill="1" applyBorder="1" applyAlignment="1">
      <alignment horizontal="center" vertical="center" wrapText="1"/>
      <protection/>
    </xf>
    <xf numFmtId="3" fontId="78" fillId="49" borderId="1" xfId="265" applyNumberFormat="1" applyFont="1" applyFill="1" applyBorder="1" applyAlignment="1">
      <alignment horizontal="center" vertical="center" wrapText="1"/>
      <protection/>
    </xf>
    <xf numFmtId="3" fontId="78" fillId="49" borderId="1" xfId="265" applyNumberFormat="1" applyFont="1" applyFill="1" applyBorder="1" applyAlignment="1">
      <alignment horizontal="right" vertical="center" wrapText="1"/>
      <protection/>
    </xf>
    <xf numFmtId="0" fontId="56" fillId="49" borderId="1" xfId="265" applyFont="1" applyFill="1" applyBorder="1" applyAlignment="1">
      <alignment horizontal="left" vertical="center" wrapText="1"/>
      <protection/>
    </xf>
    <xf numFmtId="3" fontId="56" fillId="49" borderId="1" xfId="265" applyNumberFormat="1" applyFont="1" applyFill="1" applyBorder="1" applyAlignment="1">
      <alignment horizontal="center" vertical="top" wrapText="1"/>
      <protection/>
    </xf>
    <xf numFmtId="0" fontId="56" fillId="49" borderId="1" xfId="265" applyFont="1" applyFill="1" applyBorder="1" applyAlignment="1">
      <alignment horizontal="center" vertical="center" wrapText="1"/>
      <protection/>
    </xf>
    <xf numFmtId="3" fontId="32" fillId="49" borderId="1" xfId="265" applyNumberFormat="1" applyFont="1" applyFill="1" applyBorder="1" applyAlignment="1">
      <alignment horizontal="center" vertical="center" wrapText="1"/>
      <protection/>
    </xf>
    <xf numFmtId="3" fontId="56" fillId="49" borderId="1" xfId="265" applyNumberFormat="1" applyFont="1" applyFill="1" applyBorder="1" applyAlignment="1">
      <alignment horizontal="right" vertical="center" wrapText="1"/>
      <protection/>
    </xf>
    <xf numFmtId="0" fontId="78" fillId="49" borderId="1" xfId="265" applyFont="1" applyFill="1" applyBorder="1" applyAlignment="1">
      <alignment horizontal="left" vertical="center" wrapText="1"/>
      <protection/>
    </xf>
    <xf numFmtId="0" fontId="78" fillId="49" borderId="1" xfId="265" applyNumberFormat="1" applyFont="1" applyFill="1" applyBorder="1" applyAlignment="1">
      <alignment horizontal="center" vertical="center" wrapText="1"/>
      <protection/>
    </xf>
    <xf numFmtId="0" fontId="78" fillId="49" borderId="1" xfId="265" applyFont="1" applyFill="1" applyBorder="1" applyAlignment="1">
      <alignment horizontal="center" vertical="center" wrapText="1"/>
      <protection/>
    </xf>
    <xf numFmtId="0" fontId="56" fillId="49" borderId="1" xfId="146" applyNumberFormat="1" applyFont="1" applyFill="1" applyBorder="1" applyAlignment="1">
      <alignment horizontal="right" vertical="center" wrapText="1"/>
    </xf>
    <xf numFmtId="0" fontId="56" fillId="49" borderId="1" xfId="265" applyNumberFormat="1" applyFont="1" applyFill="1" applyBorder="1" applyAlignment="1">
      <alignment horizontal="right" vertical="center" wrapText="1"/>
      <protection/>
    </xf>
    <xf numFmtId="3" fontId="56" fillId="0" borderId="1" xfId="265" applyNumberFormat="1" applyFont="1" applyFill="1" applyBorder="1" applyAlignment="1">
      <alignment horizontal="right" vertical="center" wrapText="1"/>
      <protection/>
    </xf>
    <xf numFmtId="3" fontId="78" fillId="49" borderId="1" xfId="265" applyNumberFormat="1" applyFont="1" applyFill="1" applyBorder="1" applyAlignment="1">
      <alignment vertical="center" wrapText="1"/>
      <protection/>
    </xf>
    <xf numFmtId="3" fontId="56" fillId="0" borderId="1" xfId="265" applyNumberFormat="1" applyFont="1" applyFill="1" applyBorder="1" applyAlignment="1">
      <alignment vertical="center" wrapText="1"/>
      <protection/>
    </xf>
    <xf numFmtId="3" fontId="1" fillId="49" borderId="1" xfId="0" applyNumberFormat="1" applyFont="1" applyFill="1" applyBorder="1" applyAlignment="1">
      <alignment horizontal="left" vertical="center" wrapText="1"/>
    </xf>
    <xf numFmtId="3" fontId="81" fillId="49" borderId="1" xfId="265" applyNumberFormat="1" applyFont="1" applyFill="1" applyBorder="1" applyAlignment="1">
      <alignment horizontal="center" vertical="top" wrapText="1"/>
      <protection/>
    </xf>
    <xf numFmtId="3" fontId="78" fillId="49" borderId="1" xfId="265" applyNumberFormat="1" applyFont="1" applyFill="1" applyBorder="1" applyAlignment="1">
      <alignment horizontal="left" vertical="center" wrapText="1"/>
      <protection/>
    </xf>
    <xf numFmtId="0" fontId="78" fillId="49" borderId="1" xfId="265" applyNumberFormat="1" applyFont="1" applyFill="1" applyBorder="1" applyAlignment="1">
      <alignment horizontal="center" vertical="top" wrapText="1"/>
      <protection/>
    </xf>
    <xf numFmtId="3" fontId="78" fillId="49" borderId="1" xfId="265" applyNumberFormat="1" applyFont="1" applyFill="1" applyBorder="1" applyAlignment="1">
      <alignment vertical="top" wrapText="1"/>
      <protection/>
    </xf>
    <xf numFmtId="215" fontId="56" fillId="49" borderId="1" xfId="148" applyNumberFormat="1" applyFont="1" applyFill="1" applyBorder="1" applyAlignment="1">
      <alignment horizontal="right" vertical="center" wrapText="1"/>
    </xf>
    <xf numFmtId="215" fontId="78" fillId="49" borderId="1" xfId="148" applyNumberFormat="1" applyFont="1" applyFill="1" applyBorder="1" applyAlignment="1">
      <alignment horizontal="right" vertical="center" wrapText="1"/>
    </xf>
    <xf numFmtId="0" fontId="81" fillId="49" borderId="1" xfId="265" applyFont="1" applyFill="1" applyBorder="1" applyAlignment="1">
      <alignment horizontal="left" vertical="center" wrapText="1"/>
      <protection/>
    </xf>
    <xf numFmtId="3" fontId="80" fillId="49" borderId="1" xfId="265" applyNumberFormat="1" applyFont="1" applyFill="1" applyBorder="1" applyAlignment="1">
      <alignment horizontal="center" vertical="top" wrapText="1"/>
      <protection/>
    </xf>
    <xf numFmtId="3" fontId="56" fillId="49" borderId="1" xfId="265" applyNumberFormat="1" applyFont="1" applyFill="1" applyBorder="1" applyAlignment="1" quotePrefix="1">
      <alignment horizontal="center" vertical="center" wrapText="1"/>
      <protection/>
    </xf>
    <xf numFmtId="3" fontId="76" fillId="49" borderId="1" xfId="265" applyNumberFormat="1" applyFont="1" applyFill="1" applyBorder="1" applyAlignment="1">
      <alignment horizontal="center" vertical="center" wrapText="1"/>
      <protection/>
    </xf>
    <xf numFmtId="0" fontId="32" fillId="49" borderId="1" xfId="265" applyFont="1" applyFill="1" applyBorder="1" applyAlignment="1">
      <alignment horizontal="left" vertical="center" wrapText="1"/>
      <protection/>
    </xf>
    <xf numFmtId="0" fontId="80" fillId="49" borderId="1" xfId="265" applyFont="1" applyFill="1" applyBorder="1" applyAlignment="1">
      <alignment horizontal="center" vertical="center" wrapText="1"/>
      <protection/>
    </xf>
    <xf numFmtId="0" fontId="78" fillId="49" borderId="1" xfId="265" applyFont="1" applyFill="1" applyBorder="1" applyAlignment="1">
      <alignment vertical="center" wrapText="1"/>
      <protection/>
    </xf>
    <xf numFmtId="0" fontId="1" fillId="49" borderId="1" xfId="0" applyFont="1" applyFill="1" applyBorder="1" applyAlignment="1">
      <alignment horizontal="left" vertical="center" wrapText="1"/>
    </xf>
    <xf numFmtId="177" fontId="32" fillId="49" borderId="1" xfId="153" applyNumberFormat="1" applyFont="1" applyFill="1" applyBorder="1" applyAlignment="1">
      <alignment horizontal="center" vertical="center" wrapText="1"/>
    </xf>
    <xf numFmtId="0" fontId="76" fillId="0" borderId="1" xfId="265" applyFont="1" applyFill="1" applyBorder="1" applyAlignment="1">
      <alignment horizontal="left" vertical="center" wrapText="1"/>
      <protection/>
    </xf>
    <xf numFmtId="0" fontId="56" fillId="0" borderId="1" xfId="265" applyFont="1" applyFill="1" applyBorder="1" applyAlignment="1">
      <alignment horizontal="center" vertical="center" wrapText="1"/>
      <protection/>
    </xf>
    <xf numFmtId="3" fontId="32" fillId="0" borderId="1" xfId="265" applyNumberFormat="1" applyFont="1" applyFill="1" applyBorder="1" applyAlignment="1">
      <alignment horizontal="center" vertical="center" wrapText="1"/>
      <protection/>
    </xf>
    <xf numFmtId="0" fontId="56" fillId="0" borderId="1" xfId="265" applyNumberFormat="1" applyFont="1" applyFill="1" applyBorder="1" applyAlignment="1">
      <alignment horizontal="center" vertical="center" wrapText="1"/>
      <protection/>
    </xf>
    <xf numFmtId="3" fontId="76" fillId="0" borderId="1" xfId="265" applyNumberFormat="1" applyFont="1" applyFill="1" applyBorder="1" applyAlignment="1">
      <alignment horizontal="center" vertical="center" wrapText="1"/>
      <protection/>
    </xf>
    <xf numFmtId="3" fontId="78" fillId="0" borderId="1" xfId="265" applyNumberFormat="1" applyFont="1" applyFill="1" applyBorder="1" applyAlignment="1">
      <alignment horizontal="right" vertical="center" wrapText="1"/>
      <protection/>
    </xf>
    <xf numFmtId="3" fontId="76" fillId="0" borderId="1" xfId="317" applyNumberFormat="1" applyFont="1" applyFill="1" applyBorder="1" applyAlignment="1">
      <alignment horizontal="center" vertical="center" wrapText="1"/>
      <protection/>
    </xf>
    <xf numFmtId="0" fontId="78" fillId="0" borderId="1" xfId="265" applyFont="1" applyFill="1" applyBorder="1" applyAlignment="1">
      <alignment horizontal="center" vertical="center" wrapText="1"/>
      <protection/>
    </xf>
    <xf numFmtId="0" fontId="78" fillId="49" borderId="1" xfId="265" applyNumberFormat="1" applyFont="1" applyFill="1" applyBorder="1" applyAlignment="1">
      <alignment horizontal="left" vertical="center" wrapText="1"/>
      <protection/>
    </xf>
    <xf numFmtId="215" fontId="78" fillId="49" borderId="1" xfId="265" applyNumberFormat="1" applyFont="1" applyFill="1" applyBorder="1" applyAlignment="1">
      <alignment horizontal="right" vertical="center" wrapText="1"/>
      <protection/>
    </xf>
    <xf numFmtId="3" fontId="56" fillId="49" borderId="1" xfId="265" applyNumberFormat="1" applyFont="1" applyFill="1" applyBorder="1" applyAlignment="1">
      <alignment horizontal="left" vertical="center" wrapText="1"/>
      <protection/>
    </xf>
    <xf numFmtId="0" fontId="78" fillId="49" borderId="1" xfId="265" applyNumberFormat="1" applyFont="1" applyFill="1" applyBorder="1" applyAlignment="1">
      <alignment horizontal="right" vertical="center" wrapText="1"/>
      <protection/>
    </xf>
    <xf numFmtId="0" fontId="56" fillId="0" borderId="1" xfId="265" applyFont="1" applyFill="1" applyBorder="1" applyAlignment="1">
      <alignment horizontal="right" vertical="center" wrapText="1"/>
      <protection/>
    </xf>
    <xf numFmtId="0" fontId="78" fillId="49" borderId="1" xfId="265" applyFont="1" applyFill="1" applyBorder="1" applyAlignment="1">
      <alignment horizontal="right" vertical="center" wrapText="1"/>
      <protection/>
    </xf>
    <xf numFmtId="0" fontId="78" fillId="0" borderId="1" xfId="265" applyFont="1" applyFill="1" applyBorder="1" applyAlignment="1">
      <alignment horizontal="right" vertical="center" wrapText="1"/>
      <protection/>
    </xf>
    <xf numFmtId="0" fontId="78" fillId="0" borderId="1" xfId="265" applyFont="1" applyFill="1" applyBorder="1">
      <alignment/>
      <protection/>
    </xf>
    <xf numFmtId="0" fontId="78" fillId="49" borderId="1" xfId="265" applyFont="1" applyFill="1" applyBorder="1" applyAlignment="1">
      <alignment horizontal="center"/>
      <protection/>
    </xf>
    <xf numFmtId="0" fontId="78" fillId="49" borderId="1" xfId="265" applyNumberFormat="1" applyFont="1" applyFill="1" applyBorder="1">
      <alignment/>
      <protection/>
    </xf>
    <xf numFmtId="0" fontId="78" fillId="49" borderId="1" xfId="265" applyFont="1" applyFill="1" applyBorder="1" applyAlignment="1">
      <alignment horizontal="right"/>
      <protection/>
    </xf>
    <xf numFmtId="3" fontId="78" fillId="49" borderId="1" xfId="265" applyNumberFormat="1" applyFont="1" applyFill="1" applyBorder="1" applyAlignment="1">
      <alignment horizontal="right"/>
      <protection/>
    </xf>
    <xf numFmtId="177" fontId="56" fillId="49" borderId="1" xfId="146" applyNumberFormat="1" applyFont="1" applyFill="1" applyBorder="1" applyAlignment="1">
      <alignment horizontal="right" vertical="center" wrapText="1"/>
    </xf>
    <xf numFmtId="0" fontId="76" fillId="49" borderId="1" xfId="265" applyFont="1" applyFill="1" applyBorder="1" applyAlignment="1">
      <alignment horizontal="left" vertical="center" wrapText="1"/>
      <protection/>
    </xf>
    <xf numFmtId="3" fontId="85" fillId="49" borderId="1" xfId="264" applyNumberFormat="1" applyFont="1" applyFill="1" applyBorder="1" applyAlignment="1">
      <alignment horizontal="left" vertical="center" wrapText="1"/>
      <protection/>
    </xf>
    <xf numFmtId="0" fontId="56" fillId="0" borderId="1" xfId="317" applyNumberFormat="1" applyFont="1" applyFill="1" applyBorder="1" applyAlignment="1">
      <alignment horizontal="center" vertical="center" wrapText="1"/>
      <protection/>
    </xf>
    <xf numFmtId="3" fontId="56" fillId="0" borderId="1" xfId="264" applyNumberFormat="1" applyFont="1" applyFill="1" applyBorder="1" applyAlignment="1">
      <alignment horizontal="center" vertical="center" wrapText="1"/>
      <protection/>
    </xf>
    <xf numFmtId="3" fontId="56" fillId="0" borderId="1" xfId="264" applyNumberFormat="1" applyFont="1" applyFill="1" applyBorder="1" applyAlignment="1">
      <alignment horizontal="right" vertical="center" wrapText="1"/>
      <protection/>
    </xf>
    <xf numFmtId="3" fontId="1" fillId="0" borderId="1" xfId="0" applyNumberFormat="1" applyFont="1" applyFill="1" applyBorder="1" applyAlignment="1">
      <alignment horizontal="left" vertical="center" wrapText="1"/>
    </xf>
    <xf numFmtId="3" fontId="76" fillId="0" borderId="34" xfId="0" applyNumberFormat="1" applyFont="1" applyFill="1" applyBorder="1" applyAlignment="1">
      <alignment horizontal="center" vertical="center" wrapText="1"/>
    </xf>
    <xf numFmtId="0" fontId="76" fillId="0" borderId="0" xfId="265" applyFont="1" applyFill="1" applyBorder="1" applyAlignment="1">
      <alignment vertical="center" wrapText="1"/>
      <protection/>
    </xf>
    <xf numFmtId="0" fontId="81" fillId="0" borderId="0" xfId="265" applyFont="1" applyFill="1" applyBorder="1" applyAlignment="1">
      <alignment vertical="center" wrapText="1"/>
      <protection/>
    </xf>
    <xf numFmtId="0" fontId="81" fillId="0" borderId="0" xfId="265" applyFont="1" applyFill="1" applyBorder="1" applyAlignment="1">
      <alignment horizontal="center" vertical="center"/>
      <protection/>
    </xf>
    <xf numFmtId="0" fontId="76" fillId="0" borderId="0" xfId="265" applyFont="1" applyFill="1" applyBorder="1" applyAlignment="1">
      <alignment horizontal="center" vertical="center" wrapText="1"/>
      <protection/>
    </xf>
    <xf numFmtId="0" fontId="81" fillId="0" borderId="0" xfId="265" applyFont="1" applyFill="1" applyBorder="1" applyAlignment="1">
      <alignment vertical="top" wrapText="1"/>
      <protection/>
    </xf>
    <xf numFmtId="0" fontId="76" fillId="0" borderId="0" xfId="265" applyFont="1" applyFill="1" applyBorder="1" applyAlignment="1">
      <alignment vertical="top" wrapText="1"/>
      <protection/>
    </xf>
    <xf numFmtId="3" fontId="76" fillId="0" borderId="0" xfId="265" applyNumberFormat="1" applyFont="1" applyFill="1" applyBorder="1" applyAlignment="1">
      <alignment vertical="top" wrapText="1"/>
      <protection/>
    </xf>
    <xf numFmtId="0" fontId="81" fillId="0" borderId="0" xfId="265" applyFont="1" applyFill="1" applyBorder="1" applyAlignment="1">
      <alignment vertical="center"/>
      <protection/>
    </xf>
    <xf numFmtId="0" fontId="76" fillId="0" borderId="0" xfId="265" applyFont="1" applyFill="1" applyBorder="1">
      <alignment/>
      <protection/>
    </xf>
    <xf numFmtId="0" fontId="81" fillId="0" borderId="0" xfId="265" applyFont="1" applyFill="1" applyBorder="1">
      <alignment/>
      <protection/>
    </xf>
    <xf numFmtId="3" fontId="87" fillId="0" borderId="0" xfId="148" applyNumberFormat="1" applyFont="1" applyFill="1" applyBorder="1" applyAlignment="1">
      <alignment horizontal="center" vertical="center" wrapText="1"/>
    </xf>
    <xf numFmtId="3" fontId="96" fillId="0" borderId="0" xfId="148" applyNumberFormat="1" applyFont="1" applyFill="1" applyBorder="1" applyAlignment="1">
      <alignment vertical="center" wrapText="1"/>
    </xf>
    <xf numFmtId="3" fontId="78" fillId="0" borderId="0" xfId="148" applyNumberFormat="1" applyFont="1" applyFill="1" applyBorder="1" applyAlignment="1">
      <alignment horizontal="center" vertical="center" wrapText="1"/>
    </xf>
    <xf numFmtId="0" fontId="79" fillId="0" borderId="32" xfId="265" applyFont="1" applyFill="1" applyBorder="1" applyAlignment="1">
      <alignment horizontal="center" vertical="center" wrapText="1"/>
      <protection/>
    </xf>
    <xf numFmtId="0" fontId="79" fillId="0" borderId="32" xfId="265" applyNumberFormat="1" applyFont="1" applyFill="1" applyBorder="1" applyAlignment="1">
      <alignment vertical="center" wrapText="1"/>
      <protection/>
    </xf>
    <xf numFmtId="0" fontId="79" fillId="0" borderId="32" xfId="265" applyFont="1" applyFill="1" applyBorder="1" applyAlignment="1">
      <alignment horizontal="right" vertical="center" wrapText="1"/>
      <protection/>
    </xf>
    <xf numFmtId="0" fontId="77" fillId="0" borderId="0" xfId="265" applyFont="1" applyFill="1" applyBorder="1" applyAlignment="1">
      <alignment horizontal="center" vertical="center" wrapText="1"/>
      <protection/>
    </xf>
    <xf numFmtId="3" fontId="80" fillId="0" borderId="1" xfId="265" applyNumberFormat="1" applyFont="1" applyFill="1" applyBorder="1" applyAlignment="1">
      <alignment horizontal="center" vertical="center" wrapText="1"/>
      <protection/>
    </xf>
    <xf numFmtId="3" fontId="56" fillId="0" borderId="33" xfId="317" applyNumberFormat="1" applyFont="1" applyFill="1" applyBorder="1" applyAlignment="1">
      <alignment horizontal="center" vertical="center" wrapText="1"/>
      <protection/>
    </xf>
    <xf numFmtId="3" fontId="78" fillId="0" borderId="1" xfId="317" applyNumberFormat="1" applyFont="1" applyFill="1" applyBorder="1" applyAlignment="1">
      <alignment horizontal="center" vertical="center" wrapText="1"/>
      <protection/>
    </xf>
    <xf numFmtId="3" fontId="78" fillId="0" borderId="1" xfId="265" applyNumberFormat="1" applyFont="1" applyFill="1" applyBorder="1" applyAlignment="1">
      <alignment horizontal="center" vertical="top" wrapText="1"/>
      <protection/>
    </xf>
    <xf numFmtId="3" fontId="78" fillId="0" borderId="0" xfId="265" applyNumberFormat="1" applyFont="1" applyFill="1" applyBorder="1" applyAlignment="1">
      <alignment horizontal="center" vertical="center" wrapText="1"/>
      <protection/>
    </xf>
    <xf numFmtId="0" fontId="56" fillId="0" borderId="1" xfId="265" applyFont="1" applyFill="1" applyBorder="1" applyAlignment="1">
      <alignment horizontal="left" vertical="center" wrapText="1"/>
      <protection/>
    </xf>
    <xf numFmtId="3" fontId="56" fillId="0" borderId="1" xfId="265" applyNumberFormat="1" applyFont="1" applyFill="1" applyBorder="1" applyAlignment="1">
      <alignment horizontal="center" vertical="top" wrapText="1"/>
      <protection/>
    </xf>
    <xf numFmtId="0" fontId="78" fillId="0" borderId="1" xfId="265" applyFont="1" applyFill="1" applyBorder="1" applyAlignment="1">
      <alignment horizontal="left" vertical="center" wrapText="1"/>
      <protection/>
    </xf>
    <xf numFmtId="0" fontId="78" fillId="0" borderId="1" xfId="265" applyNumberFormat="1" applyFont="1" applyFill="1" applyBorder="1" applyAlignment="1">
      <alignment horizontal="center" vertical="center" wrapText="1"/>
      <protection/>
    </xf>
    <xf numFmtId="0" fontId="56" fillId="0" borderId="1" xfId="146" applyNumberFormat="1" applyFont="1" applyFill="1" applyBorder="1" applyAlignment="1">
      <alignment horizontal="right" vertical="center" wrapText="1"/>
    </xf>
    <xf numFmtId="215" fontId="56" fillId="0" borderId="1" xfId="146" applyNumberFormat="1" applyFont="1" applyFill="1" applyBorder="1" applyAlignment="1">
      <alignment horizontal="right" vertical="center" wrapText="1"/>
    </xf>
    <xf numFmtId="0" fontId="56" fillId="0" borderId="1" xfId="265" applyNumberFormat="1" applyFont="1" applyFill="1" applyBorder="1" applyAlignment="1">
      <alignment horizontal="right" vertical="center" wrapText="1"/>
      <protection/>
    </xf>
    <xf numFmtId="1" fontId="84" fillId="0" borderId="1" xfId="317" applyNumberFormat="1" applyFont="1" applyFill="1" applyBorder="1" applyAlignment="1">
      <alignment vertical="center" wrapText="1"/>
      <protection/>
    </xf>
    <xf numFmtId="3" fontId="78" fillId="0" borderId="1" xfId="265" applyNumberFormat="1" applyFont="1" applyFill="1" applyBorder="1" applyAlignment="1">
      <alignment vertical="center" wrapText="1"/>
      <protection/>
    </xf>
    <xf numFmtId="3" fontId="81" fillId="0" borderId="1" xfId="265" applyNumberFormat="1" applyFont="1" applyFill="1" applyBorder="1" applyAlignment="1">
      <alignment horizontal="center" vertical="top" wrapText="1"/>
      <protection/>
    </xf>
    <xf numFmtId="3" fontId="78" fillId="0" borderId="1" xfId="265" applyNumberFormat="1" applyFont="1" applyFill="1" applyBorder="1" applyAlignment="1">
      <alignment horizontal="left" vertical="center" wrapText="1"/>
      <protection/>
    </xf>
    <xf numFmtId="0" fontId="78" fillId="0" borderId="1" xfId="265" applyNumberFormat="1" applyFont="1" applyFill="1" applyBorder="1" applyAlignment="1">
      <alignment horizontal="center" vertical="top" wrapText="1"/>
      <protection/>
    </xf>
    <xf numFmtId="3" fontId="78" fillId="0" borderId="1" xfId="265" applyNumberFormat="1" applyFont="1" applyFill="1" applyBorder="1" applyAlignment="1">
      <alignment vertical="top" wrapText="1"/>
      <protection/>
    </xf>
    <xf numFmtId="215" fontId="56" fillId="0" borderId="1" xfId="148" applyNumberFormat="1" applyFont="1" applyFill="1" applyBorder="1" applyAlignment="1">
      <alignment horizontal="right" vertical="center" wrapText="1"/>
    </xf>
    <xf numFmtId="215" fontId="56" fillId="0" borderId="1" xfId="148" applyNumberFormat="1" applyFont="1" applyFill="1" applyBorder="1" applyAlignment="1">
      <alignment horizontal="center" vertical="center" wrapText="1"/>
    </xf>
    <xf numFmtId="215" fontId="78" fillId="0" borderId="1" xfId="148" applyNumberFormat="1" applyFont="1" applyFill="1" applyBorder="1" applyAlignment="1">
      <alignment horizontal="right" vertical="center" wrapText="1"/>
    </xf>
    <xf numFmtId="215" fontId="78" fillId="0" borderId="1" xfId="148" applyNumberFormat="1" applyFont="1" applyFill="1" applyBorder="1" applyAlignment="1">
      <alignment horizontal="center" vertical="center" wrapText="1"/>
    </xf>
    <xf numFmtId="0" fontId="81" fillId="0" borderId="1" xfId="265" applyFont="1" applyFill="1" applyBorder="1" applyAlignment="1">
      <alignment horizontal="left" vertical="center" wrapText="1"/>
      <protection/>
    </xf>
    <xf numFmtId="3" fontId="80" fillId="0" borderId="1" xfId="265" applyNumberFormat="1" applyFont="1" applyFill="1" applyBorder="1" applyAlignment="1">
      <alignment horizontal="center" vertical="top" wrapText="1"/>
      <protection/>
    </xf>
    <xf numFmtId="1" fontId="32" fillId="0" borderId="1" xfId="317" applyNumberFormat="1" applyFont="1" applyFill="1" applyBorder="1" applyAlignment="1">
      <alignment vertical="center" wrapText="1"/>
      <protection/>
    </xf>
    <xf numFmtId="3" fontId="56" fillId="0" borderId="1" xfId="265" applyNumberFormat="1" applyFont="1" applyFill="1" applyBorder="1" applyAlignment="1" quotePrefix="1">
      <alignment horizontal="center" vertical="center" wrapText="1"/>
      <protection/>
    </xf>
    <xf numFmtId="3" fontId="76" fillId="0" borderId="0" xfId="265" applyNumberFormat="1" applyFont="1" applyFill="1" applyBorder="1" applyAlignment="1">
      <alignment vertical="top" wrapText="1"/>
      <protection/>
    </xf>
    <xf numFmtId="3" fontId="32" fillId="0" borderId="1" xfId="265" applyNumberFormat="1" applyFont="1" applyFill="1" applyBorder="1" applyAlignment="1">
      <alignment horizontal="center" vertical="top" wrapText="1"/>
      <protection/>
    </xf>
    <xf numFmtId="3" fontId="76" fillId="0" borderId="1" xfId="265" applyNumberFormat="1" applyFont="1" applyFill="1" applyBorder="1" applyAlignment="1">
      <alignment horizontal="center" vertical="top" wrapText="1"/>
      <protection/>
    </xf>
    <xf numFmtId="0" fontId="32" fillId="0" borderId="1" xfId="265" applyFont="1" applyFill="1" applyBorder="1" applyAlignment="1">
      <alignment horizontal="left" vertical="center" wrapText="1"/>
      <protection/>
    </xf>
    <xf numFmtId="0" fontId="80" fillId="0" borderId="1" xfId="265" applyFont="1" applyFill="1" applyBorder="1" applyAlignment="1">
      <alignment horizontal="center" vertical="center" wrapText="1"/>
      <protection/>
    </xf>
    <xf numFmtId="0" fontId="78" fillId="0" borderId="1" xfId="265" applyFont="1" applyFill="1" applyBorder="1" applyAlignment="1">
      <alignment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177" fontId="32" fillId="0" borderId="1" xfId="153" applyNumberFormat="1" applyFont="1" applyFill="1" applyBorder="1" applyAlignment="1">
      <alignment horizontal="center" vertical="center" wrapText="1"/>
    </xf>
    <xf numFmtId="177" fontId="76" fillId="0" borderId="0" xfId="146" applyNumberFormat="1" applyFont="1" applyFill="1" applyBorder="1" applyAlignment="1">
      <alignment vertical="top" wrapText="1"/>
    </xf>
    <xf numFmtId="0" fontId="76" fillId="0" borderId="0" xfId="265" applyFont="1" applyFill="1" applyBorder="1" applyAlignment="1">
      <alignment vertical="top" wrapText="1"/>
      <protection/>
    </xf>
    <xf numFmtId="0" fontId="78" fillId="0" borderId="1" xfId="265" applyNumberFormat="1" applyFont="1" applyFill="1" applyBorder="1" applyAlignment="1">
      <alignment horizontal="left" vertical="center" wrapText="1"/>
      <protection/>
    </xf>
    <xf numFmtId="215" fontId="78" fillId="0" borderId="1" xfId="265" applyNumberFormat="1" applyFont="1" applyFill="1" applyBorder="1" applyAlignment="1">
      <alignment horizontal="right" vertical="center" wrapText="1"/>
      <protection/>
    </xf>
    <xf numFmtId="215" fontId="78" fillId="0" borderId="1" xfId="265" applyNumberFormat="1" applyFont="1" applyFill="1" applyBorder="1" applyAlignment="1">
      <alignment horizontal="center" vertical="center" wrapText="1"/>
      <protection/>
    </xf>
    <xf numFmtId="3" fontId="56" fillId="0" borderId="1" xfId="265" applyNumberFormat="1" applyFont="1" applyFill="1" applyBorder="1" applyAlignment="1">
      <alignment horizontal="left" vertical="center" wrapText="1"/>
      <protection/>
    </xf>
    <xf numFmtId="0" fontId="78" fillId="0" borderId="1" xfId="265" applyNumberFormat="1" applyFont="1" applyFill="1" applyBorder="1" applyAlignment="1">
      <alignment horizontal="right" vertical="center" wrapText="1"/>
      <protection/>
    </xf>
    <xf numFmtId="3" fontId="76" fillId="0" borderId="1" xfId="317" applyNumberFormat="1" applyFont="1" applyFill="1" applyBorder="1" applyAlignment="1">
      <alignment horizontal="left" vertical="center" wrapText="1"/>
      <protection/>
    </xf>
    <xf numFmtId="3" fontId="81" fillId="0" borderId="1" xfId="317" applyNumberFormat="1" applyFont="1" applyFill="1" applyBorder="1" applyAlignment="1">
      <alignment horizontal="left" vertical="center" wrapText="1"/>
      <protection/>
    </xf>
    <xf numFmtId="0" fontId="78" fillId="0" borderId="1" xfId="265" applyFont="1" applyFill="1" applyBorder="1" applyAlignment="1">
      <alignment horizontal="center"/>
      <protection/>
    </xf>
    <xf numFmtId="0" fontId="78" fillId="0" borderId="1" xfId="265" applyNumberFormat="1" applyFont="1" applyFill="1" applyBorder="1">
      <alignment/>
      <protection/>
    </xf>
    <xf numFmtId="0" fontId="78" fillId="0" borderId="1" xfId="265" applyFont="1" applyFill="1" applyBorder="1" applyAlignment="1">
      <alignment horizontal="right"/>
      <protection/>
    </xf>
    <xf numFmtId="37" fontId="78" fillId="0" borderId="1" xfId="146" applyNumberFormat="1" applyFont="1" applyFill="1" applyBorder="1" applyAlignment="1">
      <alignment horizontal="center"/>
    </xf>
    <xf numFmtId="177" fontId="78" fillId="0" borderId="1" xfId="146" applyNumberFormat="1" applyFont="1" applyFill="1" applyBorder="1" applyAlignment="1">
      <alignment horizontal="right"/>
    </xf>
    <xf numFmtId="37" fontId="78" fillId="0" borderId="1" xfId="146" applyNumberFormat="1" applyFont="1" applyFill="1" applyBorder="1" applyAlignment="1">
      <alignment horizontal="right"/>
    </xf>
    <xf numFmtId="3" fontId="78" fillId="0" borderId="1" xfId="265" applyNumberFormat="1" applyFont="1" applyFill="1" applyBorder="1" applyAlignment="1">
      <alignment horizontal="right"/>
      <protection/>
    </xf>
    <xf numFmtId="0" fontId="78" fillId="0" borderId="14" xfId="265" applyFont="1" applyFill="1" applyBorder="1" applyAlignment="1">
      <alignment horizontal="center"/>
      <protection/>
    </xf>
    <xf numFmtId="0" fontId="78" fillId="0" borderId="14" xfId="265" applyNumberFormat="1" applyFont="1" applyFill="1" applyBorder="1">
      <alignment/>
      <protection/>
    </xf>
    <xf numFmtId="0" fontId="78" fillId="0" borderId="14" xfId="265" applyFont="1" applyFill="1" applyBorder="1" applyAlignment="1">
      <alignment horizontal="right"/>
      <protection/>
    </xf>
    <xf numFmtId="3" fontId="78" fillId="0" borderId="14" xfId="265" applyNumberFormat="1" applyFont="1" applyFill="1" applyBorder="1" applyAlignment="1">
      <alignment horizontal="right"/>
      <protection/>
    </xf>
    <xf numFmtId="0" fontId="91" fillId="0" borderId="1" xfId="265" applyFont="1" applyFill="1" applyBorder="1" applyAlignment="1">
      <alignment horizontal="center" vertical="center"/>
      <protection/>
    </xf>
    <xf numFmtId="0" fontId="91" fillId="0" borderId="1" xfId="265" applyNumberFormat="1" applyFont="1" applyFill="1" applyBorder="1" applyAlignment="1">
      <alignment vertical="center"/>
      <protection/>
    </xf>
    <xf numFmtId="3" fontId="78" fillId="0" borderId="1" xfId="265" applyNumberFormat="1" applyFont="1" applyFill="1" applyBorder="1" applyAlignment="1">
      <alignment horizontal="right" vertical="center"/>
      <protection/>
    </xf>
    <xf numFmtId="0" fontId="32" fillId="0" borderId="34" xfId="265" applyFont="1" applyFill="1" applyBorder="1" applyAlignment="1">
      <alignment horizontal="left" vertical="center" wrapText="1"/>
      <protection/>
    </xf>
    <xf numFmtId="0" fontId="56" fillId="0" borderId="34" xfId="265" applyFont="1" applyFill="1" applyBorder="1" applyAlignment="1">
      <alignment horizontal="center" vertical="center" wrapText="1"/>
      <protection/>
    </xf>
    <xf numFmtId="3" fontId="32" fillId="0" borderId="34" xfId="265" applyNumberFormat="1" applyFont="1" applyFill="1" applyBorder="1" applyAlignment="1">
      <alignment horizontal="center" vertical="center" wrapText="1"/>
      <protection/>
    </xf>
    <xf numFmtId="0" fontId="56" fillId="0" borderId="34" xfId="265" applyNumberFormat="1" applyFont="1" applyFill="1" applyBorder="1" applyAlignment="1">
      <alignment horizontal="center" vertical="center" wrapText="1"/>
      <protection/>
    </xf>
    <xf numFmtId="3" fontId="76" fillId="0" borderId="34" xfId="265" applyNumberFormat="1" applyFont="1" applyFill="1" applyBorder="1" applyAlignment="1">
      <alignment horizontal="center" vertical="center" wrapText="1"/>
      <protection/>
    </xf>
    <xf numFmtId="3" fontId="78" fillId="0" borderId="34" xfId="265" applyNumberFormat="1" applyFont="1" applyFill="1" applyBorder="1" applyAlignment="1">
      <alignment horizontal="right" vertical="center" wrapText="1"/>
      <protection/>
    </xf>
    <xf numFmtId="0" fontId="32" fillId="0" borderId="27" xfId="265" applyFont="1" applyFill="1" applyBorder="1" applyAlignment="1">
      <alignment horizontal="left" vertical="center" wrapText="1"/>
      <protection/>
    </xf>
    <xf numFmtId="0" fontId="56" fillId="0" borderId="27" xfId="265" applyFont="1" applyFill="1" applyBorder="1" applyAlignment="1">
      <alignment horizontal="center" vertical="center" wrapText="1"/>
      <protection/>
    </xf>
    <xf numFmtId="3" fontId="56" fillId="0" borderId="27" xfId="265" applyNumberFormat="1" applyFont="1" applyFill="1" applyBorder="1" applyAlignment="1">
      <alignment horizontal="center" vertical="center" wrapText="1"/>
      <protection/>
    </xf>
    <xf numFmtId="3" fontId="32" fillId="0" borderId="27" xfId="265" applyNumberFormat="1" applyFont="1" applyFill="1" applyBorder="1" applyAlignment="1">
      <alignment horizontal="center" vertical="center" wrapText="1"/>
      <protection/>
    </xf>
    <xf numFmtId="0" fontId="56" fillId="0" borderId="27" xfId="265" applyNumberFormat="1" applyFont="1" applyFill="1" applyBorder="1" applyAlignment="1">
      <alignment horizontal="center" vertical="center" wrapText="1"/>
      <protection/>
    </xf>
    <xf numFmtId="3" fontId="76" fillId="0" borderId="27" xfId="265" applyNumberFormat="1" applyFont="1" applyFill="1" applyBorder="1" applyAlignment="1">
      <alignment horizontal="center" vertical="center" wrapText="1"/>
      <protection/>
    </xf>
    <xf numFmtId="3" fontId="78" fillId="0" borderId="27" xfId="265" applyNumberFormat="1" applyFont="1" applyFill="1" applyBorder="1" applyAlignment="1">
      <alignment horizontal="right" vertical="center" wrapText="1"/>
      <protection/>
    </xf>
    <xf numFmtId="0" fontId="56" fillId="0" borderId="1" xfId="265" applyFont="1" applyFill="1" applyBorder="1" applyAlignment="1">
      <alignment horizontal="center"/>
      <protection/>
    </xf>
    <xf numFmtId="0" fontId="56" fillId="0" borderId="1" xfId="265" applyNumberFormat="1" applyFont="1" applyFill="1" applyBorder="1">
      <alignment/>
      <protection/>
    </xf>
    <xf numFmtId="0" fontId="56" fillId="0" borderId="1" xfId="265" applyFont="1" applyFill="1" applyBorder="1" applyAlignment="1">
      <alignment horizontal="right"/>
      <protection/>
    </xf>
    <xf numFmtId="37" fontId="56" fillId="0" borderId="1" xfId="146" applyNumberFormat="1" applyFont="1" applyFill="1" applyBorder="1" applyAlignment="1">
      <alignment horizontal="right"/>
    </xf>
    <xf numFmtId="3" fontId="56" fillId="0" borderId="1" xfId="265" applyNumberFormat="1" applyFont="1" applyFill="1" applyBorder="1" applyAlignment="1">
      <alignment horizontal="right"/>
      <protection/>
    </xf>
    <xf numFmtId="0" fontId="13" fillId="0" borderId="0" xfId="265" applyFont="1" applyFill="1" applyBorder="1" applyAlignment="1">
      <alignment horizontal="center"/>
      <protection/>
    </xf>
    <xf numFmtId="0" fontId="13" fillId="0" borderId="0" xfId="265" applyNumberFormat="1" applyFont="1" applyFill="1" applyBorder="1">
      <alignment/>
      <protection/>
    </xf>
    <xf numFmtId="0" fontId="13" fillId="0" borderId="0" xfId="265" applyFont="1" applyFill="1" applyBorder="1" applyAlignment="1">
      <alignment horizontal="right"/>
      <protection/>
    </xf>
    <xf numFmtId="0" fontId="28" fillId="0" borderId="0" xfId="265" applyFont="1" applyFill="1" applyBorder="1" applyAlignment="1">
      <alignment horizontal="center"/>
      <protection/>
    </xf>
    <xf numFmtId="3" fontId="92" fillId="0" borderId="1" xfId="265" applyNumberFormat="1" applyFont="1" applyFill="1" applyBorder="1" applyAlignment="1">
      <alignment horizontal="right"/>
      <protection/>
    </xf>
    <xf numFmtId="3" fontId="1" fillId="0" borderId="35" xfId="0" applyNumberFormat="1" applyFont="1" applyFill="1" applyBorder="1" applyAlignment="1">
      <alignment horizontal="left" vertical="center" wrapText="1"/>
    </xf>
    <xf numFmtId="3" fontId="56" fillId="0" borderId="35" xfId="265" applyNumberFormat="1" applyFont="1" applyFill="1" applyBorder="1" applyAlignment="1">
      <alignment vertical="center" wrapText="1"/>
      <protection/>
    </xf>
    <xf numFmtId="3" fontId="1" fillId="0" borderId="34" xfId="0" applyNumberFormat="1" applyFont="1" applyFill="1" applyBorder="1" applyAlignment="1">
      <alignment horizontal="left" vertical="center" wrapText="1"/>
    </xf>
    <xf numFmtId="3" fontId="56" fillId="0" borderId="34" xfId="265" applyNumberFormat="1" applyFont="1" applyFill="1" applyBorder="1" applyAlignment="1">
      <alignment vertical="center" wrapText="1"/>
      <protection/>
    </xf>
    <xf numFmtId="0" fontId="77" fillId="0" borderId="0" xfId="265" applyNumberFormat="1" applyFont="1" applyFill="1" applyBorder="1" applyAlignment="1">
      <alignment horizontal="center"/>
      <protection/>
    </xf>
    <xf numFmtId="0" fontId="77" fillId="0" borderId="0" xfId="265" applyFont="1" applyFill="1" applyBorder="1" applyAlignment="1">
      <alignment horizontal="right"/>
      <protection/>
    </xf>
    <xf numFmtId="0" fontId="79" fillId="0" borderId="0" xfId="265" applyFont="1" applyFill="1" applyBorder="1" applyAlignment="1">
      <alignment horizontal="center"/>
      <protection/>
    </xf>
    <xf numFmtId="177" fontId="56" fillId="0" borderId="1" xfId="146" applyNumberFormat="1" applyFont="1" applyFill="1" applyBorder="1" applyAlignment="1">
      <alignment horizontal="right" vertical="center" wrapText="1"/>
    </xf>
    <xf numFmtId="177" fontId="32" fillId="0" borderId="0" xfId="265" applyNumberFormat="1" applyFont="1" applyFill="1" applyBorder="1" applyAlignment="1">
      <alignment vertical="top" wrapText="1"/>
      <protection/>
    </xf>
    <xf numFmtId="0" fontId="32" fillId="0" borderId="1" xfId="153" applyNumberFormat="1" applyFont="1" applyFill="1" applyBorder="1" applyAlignment="1">
      <alignment horizontal="center" vertical="center"/>
    </xf>
    <xf numFmtId="0" fontId="83" fillId="0" borderId="0" xfId="265" applyFont="1" applyFill="1" applyBorder="1" applyAlignment="1">
      <alignment vertical="center" wrapText="1"/>
      <protection/>
    </xf>
    <xf numFmtId="3" fontId="85" fillId="0" borderId="1" xfId="264" applyNumberFormat="1" applyFont="1" applyFill="1" applyBorder="1" applyAlignment="1">
      <alignment horizontal="left" vertical="center" wrapText="1"/>
      <protection/>
    </xf>
    <xf numFmtId="0" fontId="89" fillId="0" borderId="0" xfId="265" applyFont="1" applyFill="1" applyBorder="1">
      <alignment/>
      <protection/>
    </xf>
    <xf numFmtId="0" fontId="89" fillId="0" borderId="0" xfId="265" applyFont="1" applyFill="1" applyBorder="1" applyAlignment="1">
      <alignment horizontal="center"/>
      <protection/>
    </xf>
    <xf numFmtId="0" fontId="89" fillId="0" borderId="0" xfId="265" applyNumberFormat="1" applyFont="1" applyFill="1" applyBorder="1">
      <alignment/>
      <protection/>
    </xf>
    <xf numFmtId="0" fontId="89" fillId="0" borderId="0" xfId="265" applyFont="1" applyFill="1" applyBorder="1" applyAlignment="1">
      <alignment horizontal="right"/>
      <protection/>
    </xf>
    <xf numFmtId="0" fontId="97" fillId="0" borderId="0" xfId="265" applyFont="1" applyFill="1" applyBorder="1">
      <alignment/>
      <protection/>
    </xf>
    <xf numFmtId="0" fontId="90" fillId="0" borderId="0" xfId="265" applyFont="1" applyFill="1" applyBorder="1">
      <alignment/>
      <protection/>
    </xf>
    <xf numFmtId="3" fontId="78" fillId="0" borderId="1" xfId="265" applyNumberFormat="1" applyFont="1" applyFill="1" applyBorder="1" applyAlignment="1">
      <alignment horizontal="center"/>
      <protection/>
    </xf>
    <xf numFmtId="3" fontId="76" fillId="0" borderId="35" xfId="317" applyNumberFormat="1" applyFont="1" applyFill="1" applyBorder="1" applyAlignment="1">
      <alignment horizontal="center" vertical="center" wrapText="1" shrinkToFit="1"/>
      <protection/>
    </xf>
    <xf numFmtId="217" fontId="76" fillId="0" borderId="1" xfId="146" applyNumberFormat="1" applyFont="1" applyFill="1" applyBorder="1" applyAlignment="1">
      <alignment horizontal="right" vertical="center"/>
    </xf>
    <xf numFmtId="49" fontId="56" fillId="0" borderId="1" xfId="265" applyNumberFormat="1" applyFont="1" applyFill="1" applyBorder="1" applyAlignment="1">
      <alignment horizontal="center" vertical="center" wrapText="1"/>
      <protection/>
    </xf>
    <xf numFmtId="3" fontId="76" fillId="0" borderId="34" xfId="0" applyNumberFormat="1" applyFont="1" applyFill="1" applyBorder="1" applyAlignment="1">
      <alignment horizontal="right" vertical="center" wrapText="1"/>
    </xf>
    <xf numFmtId="3" fontId="76" fillId="0" borderId="34" xfId="317" applyNumberFormat="1" applyFont="1" applyFill="1" applyBorder="1" applyAlignment="1">
      <alignment horizontal="right" vertical="center" wrapText="1"/>
      <protection/>
    </xf>
    <xf numFmtId="49" fontId="56" fillId="49" borderId="1" xfId="265" applyNumberFormat="1" applyFont="1" applyFill="1" applyBorder="1" applyAlignment="1">
      <alignment horizontal="right" vertical="center" wrapText="1"/>
      <protection/>
    </xf>
    <xf numFmtId="0" fontId="56" fillId="0" borderId="0" xfId="265" applyFont="1" applyFill="1" applyBorder="1" applyAlignment="1">
      <alignment horizontal="center" vertical="center" wrapText="1"/>
      <protection/>
    </xf>
    <xf numFmtId="3" fontId="98" fillId="0" borderId="0" xfId="148" applyNumberFormat="1" applyFont="1" applyFill="1" applyBorder="1" applyAlignment="1">
      <alignment horizontal="center" vertical="center" wrapText="1"/>
    </xf>
    <xf numFmtId="0" fontId="80" fillId="0" borderId="32" xfId="265" applyFont="1" applyFill="1" applyBorder="1" applyAlignment="1">
      <alignment vertical="center" wrapText="1"/>
      <protection/>
    </xf>
    <xf numFmtId="3" fontId="80" fillId="0" borderId="1" xfId="265" applyNumberFormat="1" applyFont="1" applyFill="1" applyBorder="1" applyAlignment="1">
      <alignment horizontal="right" vertical="center" wrapText="1"/>
      <protection/>
    </xf>
    <xf numFmtId="3" fontId="80" fillId="0" borderId="1" xfId="265" applyNumberFormat="1" applyFont="1" applyFill="1" applyBorder="1" applyAlignment="1">
      <alignment vertical="center" wrapText="1"/>
      <protection/>
    </xf>
    <xf numFmtId="0" fontId="80" fillId="0" borderId="1" xfId="265" applyFont="1" applyFill="1" applyBorder="1">
      <alignment/>
      <protection/>
    </xf>
    <xf numFmtId="0" fontId="80" fillId="0" borderId="14" xfId="265" applyFont="1" applyFill="1" applyBorder="1">
      <alignment/>
      <protection/>
    </xf>
    <xf numFmtId="0" fontId="28" fillId="0" borderId="1" xfId="265" applyFont="1" applyFill="1" applyBorder="1" applyAlignment="1">
      <alignment vertical="center"/>
      <protection/>
    </xf>
    <xf numFmtId="0" fontId="32" fillId="0" borderId="1" xfId="265" applyFont="1" applyFill="1" applyBorder="1">
      <alignment/>
      <protection/>
    </xf>
    <xf numFmtId="0" fontId="32" fillId="0" borderId="0" xfId="265" applyFont="1" applyFill="1" applyBorder="1" applyAlignment="1">
      <alignment horizontal="center"/>
      <protection/>
    </xf>
    <xf numFmtId="3" fontId="77" fillId="0" borderId="34" xfId="317" applyNumberFormat="1" applyFont="1" applyFill="1" applyBorder="1" applyAlignment="1">
      <alignment horizontal="center" vertical="center" wrapText="1"/>
      <protection/>
    </xf>
    <xf numFmtId="3" fontId="76" fillId="0" borderId="34" xfId="317" applyNumberFormat="1" applyFont="1" applyFill="1" applyBorder="1" applyAlignment="1">
      <alignment horizontal="center" vertical="center" wrapText="1"/>
      <protection/>
    </xf>
    <xf numFmtId="215" fontId="32" fillId="0" borderId="34" xfId="162" applyNumberFormat="1" applyFont="1" applyFill="1" applyBorder="1" applyAlignment="1">
      <alignment horizontal="center" vertical="center" wrapText="1"/>
    </xf>
    <xf numFmtId="0" fontId="92" fillId="0" borderId="0" xfId="265" applyFont="1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76" fillId="0" borderId="34" xfId="0" applyFont="1" applyFill="1" applyBorder="1" applyAlignment="1">
      <alignment horizontal="center" vertical="center" wrapText="1"/>
    </xf>
    <xf numFmtId="3" fontId="76" fillId="49" borderId="34" xfId="265" applyNumberFormat="1" applyFont="1" applyFill="1" applyBorder="1" applyAlignment="1">
      <alignment horizontal="center" vertical="center" wrapText="1"/>
      <protection/>
    </xf>
    <xf numFmtId="0" fontId="92" fillId="49" borderId="0" xfId="265" applyFont="1" applyFill="1" applyBorder="1" applyAlignment="1">
      <alignment horizontal="center"/>
      <protection/>
    </xf>
    <xf numFmtId="0" fontId="92" fillId="49" borderId="0" xfId="265" applyFont="1" applyFill="1" applyBorder="1">
      <alignment/>
      <protection/>
    </xf>
    <xf numFmtId="0" fontId="92" fillId="49" borderId="0" xfId="265" applyNumberFormat="1" applyFont="1" applyFill="1" applyBorder="1" applyAlignment="1">
      <alignment horizontal="center"/>
      <protection/>
    </xf>
    <xf numFmtId="0" fontId="92" fillId="49" borderId="0" xfId="265" applyFont="1" applyFill="1" applyBorder="1" applyAlignment="1">
      <alignment horizontal="right"/>
      <protection/>
    </xf>
    <xf numFmtId="0" fontId="104" fillId="0" borderId="0" xfId="265" applyFont="1" applyFill="1" applyBorder="1" applyAlignment="1">
      <alignment vertical="center" wrapText="1"/>
      <protection/>
    </xf>
    <xf numFmtId="3" fontId="80" fillId="0" borderId="27" xfId="265" applyNumberFormat="1" applyFont="1" applyFill="1" applyBorder="1" applyAlignment="1">
      <alignment horizontal="center" vertical="center" wrapText="1"/>
      <protection/>
    </xf>
    <xf numFmtId="0" fontId="92" fillId="0" borderId="0" xfId="265" applyNumberFormat="1" applyFont="1" applyFill="1" applyBorder="1" applyAlignment="1">
      <alignment horizontal="center"/>
      <protection/>
    </xf>
    <xf numFmtId="0" fontId="92" fillId="0" borderId="0" xfId="265" applyFont="1" applyFill="1" applyBorder="1" applyAlignment="1">
      <alignment horizontal="right"/>
      <protection/>
    </xf>
    <xf numFmtId="3" fontId="31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1" xfId="265" applyFont="1" applyFill="1" applyBorder="1" applyAlignment="1">
      <alignment horizontal="left" vertical="center" wrapText="1"/>
      <protection/>
    </xf>
    <xf numFmtId="3" fontId="3" fillId="0" borderId="1" xfId="265" applyNumberFormat="1" applyFont="1" applyFill="1" applyBorder="1" applyAlignment="1">
      <alignment horizontal="left" vertical="center" wrapText="1"/>
      <protection/>
    </xf>
    <xf numFmtId="0" fontId="31" fillId="0" borderId="1" xfId="0" applyFont="1" applyFill="1" applyBorder="1" applyAlignment="1">
      <alignment horizontal="left" vertical="center" wrapText="1"/>
    </xf>
    <xf numFmtId="1" fontId="3" fillId="0" borderId="1" xfId="317" applyNumberFormat="1" applyFont="1" applyFill="1" applyBorder="1" applyAlignment="1">
      <alignment vertical="center" wrapText="1"/>
      <protection/>
    </xf>
    <xf numFmtId="0" fontId="32" fillId="0" borderId="34" xfId="0" applyFont="1" applyFill="1" applyBorder="1" applyAlignment="1">
      <alignment horizontal="center" vertical="center" wrapText="1"/>
    </xf>
    <xf numFmtId="0" fontId="78" fillId="0" borderId="1" xfId="265" applyFont="1" applyFill="1" applyBorder="1" applyAlignment="1">
      <alignment vertical="center"/>
      <protection/>
    </xf>
    <xf numFmtId="0" fontId="78" fillId="0" borderId="1" xfId="265" applyFont="1" applyFill="1" applyBorder="1" applyAlignment="1">
      <alignment horizontal="center" vertical="center"/>
      <protection/>
    </xf>
    <xf numFmtId="0" fontId="78" fillId="0" borderId="1" xfId="265" applyNumberFormat="1" applyFont="1" applyFill="1" applyBorder="1" applyAlignment="1">
      <alignment vertical="center"/>
      <protection/>
    </xf>
    <xf numFmtId="0" fontId="78" fillId="0" borderId="1" xfId="265" applyFont="1" applyFill="1" applyBorder="1" applyAlignment="1">
      <alignment horizontal="right" vertical="center"/>
      <protection/>
    </xf>
    <xf numFmtId="37" fontId="78" fillId="0" borderId="1" xfId="146" applyNumberFormat="1" applyFont="1" applyFill="1" applyBorder="1" applyAlignment="1">
      <alignment horizontal="right" vertical="center"/>
    </xf>
    <xf numFmtId="0" fontId="79" fillId="0" borderId="0" xfId="265" applyFont="1" applyFill="1" applyBorder="1" applyAlignment="1">
      <alignment vertical="center" wrapText="1"/>
      <protection/>
    </xf>
    <xf numFmtId="0" fontId="78" fillId="0" borderId="0" xfId="265" applyFont="1" applyFill="1" applyBorder="1" applyAlignment="1">
      <alignment vertical="center"/>
      <protection/>
    </xf>
    <xf numFmtId="0" fontId="78" fillId="0" borderId="0" xfId="265" applyFont="1" applyFill="1" applyBorder="1" applyAlignment="1">
      <alignment horizontal="center" vertical="center"/>
      <protection/>
    </xf>
    <xf numFmtId="0" fontId="78" fillId="0" borderId="0" xfId="265" applyNumberFormat="1" applyFont="1" applyFill="1" applyBorder="1" applyAlignment="1">
      <alignment vertical="center"/>
      <protection/>
    </xf>
    <xf numFmtId="0" fontId="78" fillId="0" borderId="0" xfId="265" applyFont="1" applyFill="1" applyBorder="1" applyAlignment="1">
      <alignment horizontal="right" vertical="center"/>
      <protection/>
    </xf>
    <xf numFmtId="37" fontId="78" fillId="0" borderId="0" xfId="146" applyNumberFormat="1" applyFont="1" applyFill="1" applyBorder="1" applyAlignment="1">
      <alignment horizontal="right" vertical="center"/>
    </xf>
    <xf numFmtId="3" fontId="78" fillId="0" borderId="0" xfId="265" applyNumberFormat="1" applyFont="1" applyFill="1" applyBorder="1" applyAlignment="1">
      <alignment horizontal="right" vertical="center"/>
      <protection/>
    </xf>
    <xf numFmtId="0" fontId="104" fillId="49" borderId="0" xfId="265" applyFont="1" applyFill="1" applyBorder="1" applyAlignment="1">
      <alignment vertical="center" wrapText="1"/>
      <protection/>
    </xf>
    <xf numFmtId="0" fontId="78" fillId="49" borderId="1" xfId="265" applyFont="1" applyFill="1" applyBorder="1" applyAlignment="1">
      <alignment vertical="center"/>
      <protection/>
    </xf>
    <xf numFmtId="0" fontId="78" fillId="49" borderId="1" xfId="265" applyFont="1" applyFill="1" applyBorder="1" applyAlignment="1">
      <alignment horizontal="center" vertical="center"/>
      <protection/>
    </xf>
    <xf numFmtId="0" fontId="78" fillId="49" borderId="1" xfId="265" applyNumberFormat="1" applyFont="1" applyFill="1" applyBorder="1" applyAlignment="1">
      <alignment vertical="center"/>
      <protection/>
    </xf>
    <xf numFmtId="0" fontId="78" fillId="49" borderId="1" xfId="265" applyFont="1" applyFill="1" applyBorder="1" applyAlignment="1">
      <alignment horizontal="right" vertical="center"/>
      <protection/>
    </xf>
    <xf numFmtId="0" fontId="79" fillId="49" borderId="0" xfId="265" applyFont="1" applyFill="1" applyBorder="1" applyAlignment="1">
      <alignment vertical="center" wrapText="1"/>
      <protection/>
    </xf>
    <xf numFmtId="3" fontId="78" fillId="49" borderId="1" xfId="265" applyNumberFormat="1" applyFont="1" applyFill="1" applyBorder="1" applyAlignment="1">
      <alignment horizontal="right" vertical="center"/>
      <protection/>
    </xf>
    <xf numFmtId="37" fontId="78" fillId="49" borderId="1" xfId="146" applyNumberFormat="1" applyFont="1" applyFill="1" applyBorder="1" applyAlignment="1">
      <alignment horizontal="right" vertical="center"/>
    </xf>
    <xf numFmtId="0" fontId="101" fillId="0" borderId="0" xfId="265" applyFont="1" applyFill="1" applyBorder="1" applyAlignment="1">
      <alignment horizontal="center" vertical="center" wrapText="1"/>
      <protection/>
    </xf>
    <xf numFmtId="0" fontId="100" fillId="0" borderId="0" xfId="265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92" fillId="0" borderId="0" xfId="265" applyFont="1" applyFill="1" applyBorder="1" applyAlignment="1">
      <alignment horizontal="center"/>
      <protection/>
    </xf>
    <xf numFmtId="0" fontId="9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0" fillId="0" borderId="36" xfId="265" applyNumberFormat="1" applyFont="1" applyFill="1" applyBorder="1" applyAlignment="1">
      <alignment horizontal="center" vertical="center" wrapText="1"/>
      <protection/>
    </xf>
    <xf numFmtId="3" fontId="80" fillId="0" borderId="37" xfId="265" applyNumberFormat="1" applyFont="1" applyFill="1" applyBorder="1" applyAlignment="1">
      <alignment horizontal="center" vertical="center" wrapText="1"/>
      <protection/>
    </xf>
    <xf numFmtId="3" fontId="80" fillId="0" borderId="38" xfId="265" applyNumberFormat="1" applyFont="1" applyFill="1" applyBorder="1" applyAlignment="1">
      <alignment horizontal="center" vertical="center" wrapText="1"/>
      <protection/>
    </xf>
    <xf numFmtId="3" fontId="80" fillId="0" borderId="39" xfId="265" applyNumberFormat="1" applyFont="1" applyFill="1" applyBorder="1" applyAlignment="1">
      <alignment horizontal="center" vertical="center" wrapText="1"/>
      <protection/>
    </xf>
    <xf numFmtId="3" fontId="80" fillId="0" borderId="32" xfId="265" applyNumberFormat="1" applyFont="1" applyFill="1" applyBorder="1" applyAlignment="1">
      <alignment horizontal="center" vertical="center" wrapText="1"/>
      <protection/>
    </xf>
    <xf numFmtId="3" fontId="80" fillId="0" borderId="40" xfId="265" applyNumberFormat="1" applyFont="1" applyFill="1" applyBorder="1" applyAlignment="1">
      <alignment horizontal="center" vertical="center" wrapText="1"/>
      <protection/>
    </xf>
    <xf numFmtId="3" fontId="81" fillId="0" borderId="1" xfId="265" applyNumberFormat="1" applyFont="1" applyFill="1" applyBorder="1" applyAlignment="1">
      <alignment horizontal="center" vertical="center" wrapText="1"/>
      <protection/>
    </xf>
    <xf numFmtId="3" fontId="81" fillId="0" borderId="33" xfId="265" applyNumberFormat="1" applyFont="1" applyFill="1" applyBorder="1" applyAlignment="1">
      <alignment horizontal="center" vertical="center" wrapText="1"/>
      <protection/>
    </xf>
    <xf numFmtId="3" fontId="81" fillId="0" borderId="36" xfId="265" applyNumberFormat="1" applyFont="1" applyFill="1" applyBorder="1" applyAlignment="1">
      <alignment horizontal="center" vertical="center" wrapText="1"/>
      <protection/>
    </xf>
    <xf numFmtId="3" fontId="81" fillId="0" borderId="38" xfId="265" applyNumberFormat="1" applyFont="1" applyFill="1" applyBorder="1" applyAlignment="1">
      <alignment horizontal="center" vertical="center" wrapText="1"/>
      <protection/>
    </xf>
    <xf numFmtId="3" fontId="81" fillId="0" borderId="39" xfId="265" applyNumberFormat="1" applyFont="1" applyFill="1" applyBorder="1" applyAlignment="1">
      <alignment horizontal="center" vertical="center" wrapText="1"/>
      <protection/>
    </xf>
    <xf numFmtId="3" fontId="81" fillId="0" borderId="40" xfId="265" applyNumberFormat="1" applyFont="1" applyFill="1" applyBorder="1" applyAlignment="1">
      <alignment horizontal="center" vertical="center" wrapText="1"/>
      <protection/>
    </xf>
    <xf numFmtId="3" fontId="81" fillId="0" borderId="27" xfId="265" applyNumberFormat="1" applyFont="1" applyFill="1" applyBorder="1" applyAlignment="1">
      <alignment horizontal="center" vertical="center" wrapText="1"/>
      <protection/>
    </xf>
    <xf numFmtId="3" fontId="102" fillId="0" borderId="0" xfId="148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3" fontId="78" fillId="49" borderId="0" xfId="148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80" fillId="0" borderId="22" xfId="265" applyNumberFormat="1" applyFont="1" applyFill="1" applyBorder="1" applyAlignment="1">
      <alignment horizontal="center" vertical="center" wrapText="1"/>
      <protection/>
    </xf>
    <xf numFmtId="3" fontId="80" fillId="0" borderId="34" xfId="265" applyNumberFormat="1" applyFont="1" applyFill="1" applyBorder="1" applyAlignment="1">
      <alignment horizontal="center" vertical="center" wrapText="1"/>
      <protection/>
    </xf>
    <xf numFmtId="3" fontId="80" fillId="0" borderId="41" xfId="265" applyNumberFormat="1" applyFont="1" applyFill="1" applyBorder="1" applyAlignment="1">
      <alignment horizontal="center" vertical="center" wrapText="1"/>
      <protection/>
    </xf>
    <xf numFmtId="3" fontId="80" fillId="0" borderId="1" xfId="265" applyNumberFormat="1" applyFont="1" applyFill="1" applyBorder="1" applyAlignment="1">
      <alignment horizontal="center" vertical="center" wrapText="1"/>
      <protection/>
    </xf>
    <xf numFmtId="3" fontId="80" fillId="0" borderId="33" xfId="265" applyNumberFormat="1" applyFont="1" applyFill="1" applyBorder="1" applyAlignment="1">
      <alignment horizontal="center" vertical="center" wrapText="1"/>
      <protection/>
    </xf>
    <xf numFmtId="3" fontId="92" fillId="0" borderId="28" xfId="265" applyNumberFormat="1" applyFont="1" applyFill="1" applyBorder="1" applyAlignment="1">
      <alignment horizontal="left"/>
      <protection/>
    </xf>
    <xf numFmtId="3" fontId="92" fillId="0" borderId="14" xfId="265" applyNumberFormat="1" applyFont="1" applyFill="1" applyBorder="1" applyAlignment="1">
      <alignment horizontal="left"/>
      <protection/>
    </xf>
    <xf numFmtId="3" fontId="92" fillId="0" borderId="42" xfId="265" applyNumberFormat="1" applyFont="1" applyFill="1" applyBorder="1" applyAlignment="1">
      <alignment horizontal="left"/>
      <protection/>
    </xf>
    <xf numFmtId="0" fontId="80" fillId="0" borderId="33" xfId="265" applyNumberFormat="1" applyFont="1" applyFill="1" applyBorder="1" applyAlignment="1">
      <alignment horizontal="center" vertical="center" wrapText="1"/>
      <protection/>
    </xf>
    <xf numFmtId="0" fontId="80" fillId="0" borderId="27" xfId="265" applyNumberFormat="1" applyFont="1" applyFill="1" applyBorder="1" applyAlignment="1">
      <alignment horizontal="center" vertical="center" wrapText="1"/>
      <protection/>
    </xf>
    <xf numFmtId="0" fontId="79" fillId="0" borderId="32" xfId="265" applyFont="1" applyFill="1" applyBorder="1" applyAlignment="1">
      <alignment horizontal="center" vertical="center" wrapText="1"/>
      <protection/>
    </xf>
    <xf numFmtId="3" fontId="80" fillId="0" borderId="35" xfId="265" applyNumberFormat="1" applyFont="1" applyFill="1" applyBorder="1" applyAlignment="1">
      <alignment horizontal="center" vertical="center" wrapText="1"/>
      <protection/>
    </xf>
    <xf numFmtId="0" fontId="13" fillId="0" borderId="34" xfId="265" applyFont="1" applyFill="1" applyBorder="1">
      <alignment/>
      <protection/>
    </xf>
    <xf numFmtId="0" fontId="13" fillId="0" borderId="41" xfId="265" applyFont="1" applyFill="1" applyBorder="1">
      <alignment/>
      <protection/>
    </xf>
    <xf numFmtId="0" fontId="105" fillId="49" borderId="0" xfId="265" applyFont="1" applyFill="1" applyBorder="1" applyAlignment="1">
      <alignment horizontal="right"/>
      <protection/>
    </xf>
    <xf numFmtId="0" fontId="92" fillId="49" borderId="0" xfId="265" applyFont="1" applyFill="1" applyBorder="1" applyAlignment="1">
      <alignment horizontal="center"/>
      <protection/>
    </xf>
    <xf numFmtId="3" fontId="80" fillId="49" borderId="22" xfId="265" applyNumberFormat="1" applyFont="1" applyFill="1" applyBorder="1" applyAlignment="1">
      <alignment horizontal="center" vertical="center" wrapText="1"/>
      <protection/>
    </xf>
    <xf numFmtId="3" fontId="80" fillId="49" borderId="34" xfId="265" applyNumberFormat="1" applyFont="1" applyFill="1" applyBorder="1" applyAlignment="1">
      <alignment horizontal="center" vertical="center" wrapText="1"/>
      <protection/>
    </xf>
    <xf numFmtId="3" fontId="80" fillId="49" borderId="41" xfId="265" applyNumberFormat="1" applyFont="1" applyFill="1" applyBorder="1" applyAlignment="1">
      <alignment horizontal="center" vertical="center" wrapText="1"/>
      <protection/>
    </xf>
    <xf numFmtId="0" fontId="80" fillId="49" borderId="33" xfId="265" applyNumberFormat="1" applyFont="1" applyFill="1" applyBorder="1" applyAlignment="1">
      <alignment horizontal="center" vertical="center" wrapText="1"/>
      <protection/>
    </xf>
    <xf numFmtId="0" fontId="80" fillId="49" borderId="27" xfId="265" applyNumberFormat="1" applyFont="1" applyFill="1" applyBorder="1" applyAlignment="1">
      <alignment horizontal="center" vertical="center" wrapText="1"/>
      <protection/>
    </xf>
    <xf numFmtId="3" fontId="81" fillId="49" borderId="43" xfId="265" applyNumberFormat="1" applyFont="1" applyFill="1" applyBorder="1" applyAlignment="1">
      <alignment horizontal="center" vertical="center" wrapText="1"/>
      <protection/>
    </xf>
    <xf numFmtId="3" fontId="81" fillId="49" borderId="44" xfId="265" applyNumberFormat="1" applyFont="1" applyFill="1" applyBorder="1" applyAlignment="1">
      <alignment horizontal="center" vertical="center" wrapText="1"/>
      <protection/>
    </xf>
    <xf numFmtId="3" fontId="81" fillId="49" borderId="39" xfId="265" applyNumberFormat="1" applyFont="1" applyFill="1" applyBorder="1" applyAlignment="1">
      <alignment horizontal="center" vertical="center" wrapText="1"/>
      <protection/>
    </xf>
    <xf numFmtId="3" fontId="81" fillId="49" borderId="40" xfId="265" applyNumberFormat="1" applyFont="1" applyFill="1" applyBorder="1" applyAlignment="1">
      <alignment horizontal="center" vertical="center" wrapText="1"/>
      <protection/>
    </xf>
    <xf numFmtId="3" fontId="80" fillId="49" borderId="36" xfId="265" applyNumberFormat="1" applyFont="1" applyFill="1" applyBorder="1" applyAlignment="1">
      <alignment horizontal="center" vertical="center" wrapText="1"/>
      <protection/>
    </xf>
    <xf numFmtId="3" fontId="80" fillId="49" borderId="37" xfId="265" applyNumberFormat="1" applyFont="1" applyFill="1" applyBorder="1" applyAlignment="1">
      <alignment horizontal="center" vertical="center" wrapText="1"/>
      <protection/>
    </xf>
    <xf numFmtId="3" fontId="80" fillId="49" borderId="38" xfId="265" applyNumberFormat="1" applyFont="1" applyFill="1" applyBorder="1" applyAlignment="1">
      <alignment horizontal="center" vertical="center" wrapText="1"/>
      <protection/>
    </xf>
    <xf numFmtId="3" fontId="80" fillId="49" borderId="39" xfId="265" applyNumberFormat="1" applyFont="1" applyFill="1" applyBorder="1" applyAlignment="1">
      <alignment horizontal="center" vertical="center" wrapText="1"/>
      <protection/>
    </xf>
    <xf numFmtId="3" fontId="80" fillId="49" borderId="32" xfId="265" applyNumberFormat="1" applyFont="1" applyFill="1" applyBorder="1" applyAlignment="1">
      <alignment horizontal="center" vertical="center" wrapText="1"/>
      <protection/>
    </xf>
    <xf numFmtId="3" fontId="80" fillId="49" borderId="40" xfId="265" applyNumberFormat="1" applyFont="1" applyFill="1" applyBorder="1" applyAlignment="1">
      <alignment horizontal="center" vertical="center" wrapText="1"/>
      <protection/>
    </xf>
    <xf numFmtId="3" fontId="78" fillId="49" borderId="32" xfId="148" applyNumberFormat="1" applyFont="1" applyFill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3" fontId="81" fillId="49" borderId="7" xfId="265" applyNumberFormat="1" applyFont="1" applyFill="1" applyBorder="1" applyAlignment="1">
      <alignment horizontal="center" vertical="center" wrapText="1"/>
      <protection/>
    </xf>
    <xf numFmtId="3" fontId="81" fillId="49" borderId="1" xfId="265" applyNumberFormat="1" applyFont="1" applyFill="1" applyBorder="1" applyAlignment="1">
      <alignment horizontal="center" vertical="center" wrapText="1"/>
      <protection/>
    </xf>
    <xf numFmtId="3" fontId="81" fillId="49" borderId="33" xfId="265" applyNumberFormat="1" applyFont="1" applyFill="1" applyBorder="1" applyAlignment="1">
      <alignment horizontal="center" vertical="center" wrapText="1"/>
      <protection/>
    </xf>
    <xf numFmtId="3" fontId="80" fillId="49" borderId="1" xfId="265" applyNumberFormat="1" applyFont="1" applyFill="1" applyBorder="1" applyAlignment="1">
      <alignment horizontal="center" vertical="center" wrapText="1"/>
      <protection/>
    </xf>
    <xf numFmtId="3" fontId="80" fillId="49" borderId="33" xfId="265" applyNumberFormat="1" applyFont="1" applyFill="1" applyBorder="1" applyAlignment="1">
      <alignment horizontal="center" vertical="center" wrapText="1"/>
      <protection/>
    </xf>
    <xf numFmtId="3" fontId="81" fillId="49" borderId="27" xfId="265" applyNumberFormat="1" applyFont="1" applyFill="1" applyBorder="1" applyAlignment="1">
      <alignment horizontal="center" vertical="center" wrapText="1"/>
      <protection/>
    </xf>
    <xf numFmtId="3" fontId="80" fillId="49" borderId="35" xfId="265" applyNumberFormat="1" applyFont="1" applyFill="1" applyBorder="1" applyAlignment="1">
      <alignment horizontal="center" vertical="center" wrapText="1"/>
      <protection/>
    </xf>
    <xf numFmtId="0" fontId="13" fillId="49" borderId="34" xfId="265" applyFont="1" applyFill="1" applyBorder="1">
      <alignment/>
      <protection/>
    </xf>
    <xf numFmtId="0" fontId="13" fillId="49" borderId="41" xfId="265" applyFont="1" applyFill="1" applyBorder="1">
      <alignment/>
      <protection/>
    </xf>
    <xf numFmtId="3" fontId="102" fillId="49" borderId="0" xfId="148" applyNumberFormat="1" applyFont="1" applyFill="1" applyBorder="1" applyAlignment="1">
      <alignment horizontal="center" vertical="center" wrapText="1"/>
    </xf>
    <xf numFmtId="3" fontId="80" fillId="0" borderId="43" xfId="265" applyNumberFormat="1" applyFont="1" applyFill="1" applyBorder="1" applyAlignment="1">
      <alignment horizontal="center" vertical="center" wrapText="1"/>
      <protection/>
    </xf>
    <xf numFmtId="3" fontId="80" fillId="0" borderId="0" xfId="265" applyNumberFormat="1" applyFont="1" applyFill="1" applyBorder="1" applyAlignment="1">
      <alignment horizontal="center" vertical="center" wrapText="1"/>
      <protection/>
    </xf>
    <xf numFmtId="3" fontId="80" fillId="0" borderId="44" xfId="265" applyNumberFormat="1" applyFont="1" applyFill="1" applyBorder="1" applyAlignment="1">
      <alignment horizontal="center" vertical="center" wrapText="1"/>
      <protection/>
    </xf>
    <xf numFmtId="0" fontId="90" fillId="0" borderId="0" xfId="265" applyFont="1" applyFill="1" applyBorder="1" applyAlignment="1">
      <alignment horizontal="left" vertical="center" wrapText="1"/>
      <protection/>
    </xf>
    <xf numFmtId="0" fontId="90" fillId="0" borderId="0" xfId="265" applyFont="1" applyFill="1" applyBorder="1" applyAlignment="1">
      <alignment horizontal="left" wrapText="1"/>
      <protection/>
    </xf>
    <xf numFmtId="0" fontId="105" fillId="0" borderId="0" xfId="265" applyFont="1" applyFill="1" applyBorder="1" applyAlignment="1">
      <alignment horizontal="right"/>
      <protection/>
    </xf>
    <xf numFmtId="0" fontId="78" fillId="0" borderId="32" xfId="265" applyFont="1" applyFill="1" applyBorder="1" applyAlignment="1">
      <alignment horizontal="right" vertical="center" wrapText="1"/>
      <protection/>
    </xf>
    <xf numFmtId="3" fontId="92" fillId="49" borderId="32" xfId="148" applyNumberFormat="1" applyFont="1" applyFill="1" applyBorder="1" applyAlignment="1">
      <alignment horizontal="right" vertical="center" wrapText="1"/>
    </xf>
    <xf numFmtId="0" fontId="107" fillId="0" borderId="32" xfId="0" applyFont="1" applyBorder="1" applyAlignment="1">
      <alignment horizontal="right" vertical="center" wrapText="1"/>
    </xf>
    <xf numFmtId="0" fontId="100" fillId="49" borderId="0" xfId="265" applyFont="1" applyFill="1" applyBorder="1" applyAlignment="1">
      <alignment horizontal="right"/>
      <protection/>
    </xf>
    <xf numFmtId="3" fontId="106" fillId="49" borderId="0" xfId="148" applyNumberFormat="1" applyFont="1" applyFill="1" applyBorder="1" applyAlignment="1">
      <alignment horizontal="center" vertical="center" wrapText="1"/>
    </xf>
    <xf numFmtId="3" fontId="81" fillId="49" borderId="36" xfId="265" applyNumberFormat="1" applyFont="1" applyFill="1" applyBorder="1" applyAlignment="1">
      <alignment horizontal="center" vertical="center" wrapText="1"/>
      <protection/>
    </xf>
    <xf numFmtId="3" fontId="81" fillId="49" borderId="38" xfId="265" applyNumberFormat="1" applyFont="1" applyFill="1" applyBorder="1" applyAlignment="1">
      <alignment horizontal="center" vertical="center" wrapText="1"/>
      <protection/>
    </xf>
    <xf numFmtId="3" fontId="56" fillId="49" borderId="1" xfId="265" applyNumberFormat="1" applyFont="1" applyFill="1" applyBorder="1" applyAlignment="1">
      <alignment horizontal="center" vertical="center" wrapText="1"/>
      <protection/>
    </xf>
    <xf numFmtId="0" fontId="92" fillId="49" borderId="32" xfId="265" applyFont="1" applyFill="1" applyBorder="1" applyAlignment="1">
      <alignment horizontal="right" vertical="center" wrapText="1"/>
      <protection/>
    </xf>
    <xf numFmtId="0" fontId="106" fillId="49" borderId="0" xfId="265" applyFont="1" applyFill="1" applyBorder="1" applyAlignment="1">
      <alignment horizontal="right"/>
      <protection/>
    </xf>
    <xf numFmtId="0" fontId="108" fillId="0" borderId="0" xfId="0" applyFont="1" applyAlignment="1">
      <alignment horizontal="right"/>
    </xf>
    <xf numFmtId="0" fontId="92" fillId="0" borderId="0" xfId="265" applyFont="1" applyFill="1" applyBorder="1" applyAlignment="1">
      <alignment horizontal="center" vertical="center" wrapText="1"/>
      <protection/>
    </xf>
  </cellXfs>
  <cellStyles count="397">
    <cellStyle name="Normal" xfId="0"/>
    <cellStyle name="          &#13;&#10;shell=progman.exe&#13;&#10;m" xfId="15"/>
    <cellStyle name="#,##0" xfId="16"/>
    <cellStyle name="??" xfId="17"/>
    <cellStyle name="?? [0.00]_PRODUCT DETAIL Q1" xfId="18"/>
    <cellStyle name="?? [0]" xfId="19"/>
    <cellStyle name="?_x001D_??%U©÷u&amp;H©÷9_x0008_? s&#10;_x0007__x0001__x0001_" xfId="20"/>
    <cellStyle name="???? [0.00]_PRODUCT DETAIL Q1" xfId="21"/>
    <cellStyle name="??????" xfId="22"/>
    <cellStyle name="????_List-dwg" xfId="23"/>
    <cellStyle name="???[0]_?? DI" xfId="24"/>
    <cellStyle name="???_?? DI" xfId="25"/>
    <cellStyle name="??[0]_MATL COST ANALYSIS" xfId="26"/>
    <cellStyle name="??_ ??? ???? " xfId="27"/>
    <cellStyle name="??A? [0]_ÿÿÿÿÿÿ_1_¢¬???¢â? " xfId="28"/>
    <cellStyle name="??A?_ÿÿÿÿÿÿ_1_¢¬???¢â? " xfId="29"/>
    <cellStyle name="?¡±¢¥?_?¨ù??¢´¢¥_¢¬???¢â? " xfId="30"/>
    <cellStyle name="?ðÇ%U?&amp;H?_x0008_?s&#10;_x0007__x0001__x0001_" xfId="31"/>
    <cellStyle name="_Huong CHI tieu Nhiem vu CTMTQG 2014(1)" xfId="32"/>
    <cellStyle name="_KH.DTC.gd2016-2020 tinh (T2-2015)" xfId="33"/>
    <cellStyle name="_Tong hop may cheu nganh 1" xfId="34"/>
    <cellStyle name="_Tong hop may cheu nganh 1_KH 2016-2020 (hop phong TCKH can doi1) hop 5.5.2016 (1) (1)" xfId="35"/>
    <cellStyle name="•W?_Format" xfId="36"/>
    <cellStyle name="•W€_Format" xfId="37"/>
    <cellStyle name="•W_Format" xfId="38"/>
    <cellStyle name="W_STDFOR" xfId="39"/>
    <cellStyle name="0.0" xfId="40"/>
    <cellStyle name="0.00" xfId="41"/>
    <cellStyle name="1" xfId="42"/>
    <cellStyle name="¹éºÐÀ²_±âÅ¸" xfId="43"/>
    <cellStyle name="2" xfId="44"/>
    <cellStyle name="20" xfId="45"/>
    <cellStyle name="20% - Accent1" xfId="46"/>
    <cellStyle name="20% - Accent1 2" xfId="47"/>
    <cellStyle name="20% - Accent1 3" xfId="48"/>
    <cellStyle name="20% - Accent2" xfId="49"/>
    <cellStyle name="20% - Accent2 2" xfId="50"/>
    <cellStyle name="20% - Accent2 3" xfId="51"/>
    <cellStyle name="20% - Accent3" xfId="52"/>
    <cellStyle name="20% - Accent3 2" xfId="53"/>
    <cellStyle name="20% - Accent3 3" xfId="54"/>
    <cellStyle name="20% - Accent4" xfId="55"/>
    <cellStyle name="20% - Accent4 2" xfId="56"/>
    <cellStyle name="20% - Accent4 3" xfId="57"/>
    <cellStyle name="20% - Accent5" xfId="58"/>
    <cellStyle name="20% - Accent5 2" xfId="59"/>
    <cellStyle name="20% - Accent5 3" xfId="60"/>
    <cellStyle name="20% - Accent6" xfId="61"/>
    <cellStyle name="20% - Accent6 2" xfId="62"/>
    <cellStyle name="20% - Accent6 3" xfId="63"/>
    <cellStyle name="3" xfId="64"/>
    <cellStyle name="4" xfId="65"/>
    <cellStyle name="40% - Accent1" xfId="66"/>
    <cellStyle name="40% - Accent1 2" xfId="67"/>
    <cellStyle name="40% - Accent1 3" xfId="68"/>
    <cellStyle name="40% - Accent2" xfId="69"/>
    <cellStyle name="40% - Accent2 2" xfId="70"/>
    <cellStyle name="40% - Accent2 3" xfId="71"/>
    <cellStyle name="40% - Accent3" xfId="72"/>
    <cellStyle name="40% - Accent3 2" xfId="73"/>
    <cellStyle name="40% - Accent3 3" xfId="74"/>
    <cellStyle name="40% - Accent4" xfId="75"/>
    <cellStyle name="40% - Accent4 2" xfId="76"/>
    <cellStyle name="40% - Accent4 3" xfId="77"/>
    <cellStyle name="40% - Accent5" xfId="78"/>
    <cellStyle name="40% - Accent5 2" xfId="79"/>
    <cellStyle name="40% - Accent5 3" xfId="80"/>
    <cellStyle name="40% - Accent6" xfId="81"/>
    <cellStyle name="40% - Accent6 2" xfId="82"/>
    <cellStyle name="40% - Accent6 3" xfId="83"/>
    <cellStyle name="6" xfId="84"/>
    <cellStyle name="6_GiaM 062005" xfId="85"/>
    <cellStyle name="60% - Accent1" xfId="86"/>
    <cellStyle name="60% - Accent1 2" xfId="87"/>
    <cellStyle name="60% - Accent1 3" xfId="88"/>
    <cellStyle name="60% - Accent2" xfId="89"/>
    <cellStyle name="60% - Accent2 2" xfId="90"/>
    <cellStyle name="60% - Accent2 3" xfId="91"/>
    <cellStyle name="60% - Accent3" xfId="92"/>
    <cellStyle name="60% - Accent3 2" xfId="93"/>
    <cellStyle name="60% - Accent3 3" xfId="94"/>
    <cellStyle name="60% - Accent4" xfId="95"/>
    <cellStyle name="60% - Accent4 2" xfId="96"/>
    <cellStyle name="60% - Accent4 3" xfId="97"/>
    <cellStyle name="60% - Accent5" xfId="98"/>
    <cellStyle name="60% - Accent5 2" xfId="99"/>
    <cellStyle name="60% - Accent5 3" xfId="100"/>
    <cellStyle name="60% - Accent6" xfId="101"/>
    <cellStyle name="60% - Accent6 2" xfId="102"/>
    <cellStyle name="60% - Accent6 3" xfId="103"/>
    <cellStyle name="Accent1" xfId="104"/>
    <cellStyle name="Accent1 2" xfId="105"/>
    <cellStyle name="Accent1 3" xfId="106"/>
    <cellStyle name="Accent2" xfId="107"/>
    <cellStyle name="Accent2 2" xfId="108"/>
    <cellStyle name="Accent2 3" xfId="109"/>
    <cellStyle name="Accent3" xfId="110"/>
    <cellStyle name="Accent3 2" xfId="111"/>
    <cellStyle name="Accent3 3" xfId="112"/>
    <cellStyle name="Accent4" xfId="113"/>
    <cellStyle name="Accent4 2" xfId="114"/>
    <cellStyle name="Accent4 3" xfId="115"/>
    <cellStyle name="Accent5" xfId="116"/>
    <cellStyle name="Accent5 2" xfId="117"/>
    <cellStyle name="Accent5 3" xfId="118"/>
    <cellStyle name="Accent6" xfId="119"/>
    <cellStyle name="Accent6 2" xfId="120"/>
    <cellStyle name="Accent6 3" xfId="121"/>
    <cellStyle name="ÅëÈ­ [0]_¿ì¹°Åë" xfId="122"/>
    <cellStyle name="AeE­ [0]_INQUIRY ¿µ¾÷AßAø " xfId="123"/>
    <cellStyle name="ÅëÈ­ [0]_Sheet1" xfId="124"/>
    <cellStyle name="ÅëÈ­_¿ì¹°Åë" xfId="125"/>
    <cellStyle name="AeE­_INQUIRY ¿µ¾÷AßAø " xfId="126"/>
    <cellStyle name="ÅëÈ­_Sheet1" xfId="127"/>
    <cellStyle name="ÄÞ¸¶ [0]_¿ì¹°Åë" xfId="128"/>
    <cellStyle name="AÞ¸¶ [0]_INQUIRY ¿?¾÷AßAø " xfId="129"/>
    <cellStyle name="ÄÞ¸¶ [0]_L601CPT" xfId="130"/>
    <cellStyle name="ÄÞ¸¶_¿ì¹°Åë" xfId="131"/>
    <cellStyle name="AÞ¸¶_INQUIRY ¿?¾÷AßAø " xfId="132"/>
    <cellStyle name="ÄÞ¸¶_L601CPT" xfId="133"/>
    <cellStyle name="Bad" xfId="134"/>
    <cellStyle name="Bad 2" xfId="135"/>
    <cellStyle name="Bad 3" xfId="136"/>
    <cellStyle name="C?AØ_¿?¾÷CoE² " xfId="137"/>
    <cellStyle name="Ç¥ÁØ_#2(M17)_1" xfId="138"/>
    <cellStyle name="C￥AØ_¿μ¾÷CoE² " xfId="139"/>
    <cellStyle name="Ç¥ÁØ_±³°¢¼ö·®" xfId="140"/>
    <cellStyle name="Calc Currency (0)" xfId="141"/>
    <cellStyle name="Calculation" xfId="142"/>
    <cellStyle name="Calculation 2" xfId="143"/>
    <cellStyle name="Calculation 3" xfId="144"/>
    <cellStyle name="category" xfId="145"/>
    <cellStyle name="Comma" xfId="146"/>
    <cellStyle name="Comma [0]" xfId="147"/>
    <cellStyle name="Comma 10" xfId="148"/>
    <cellStyle name="Comma 10 10" xfId="149"/>
    <cellStyle name="Comma 10 3" xfId="150"/>
    <cellStyle name="Comma 11" xfId="151"/>
    <cellStyle name="Comma 12" xfId="152"/>
    <cellStyle name="Comma 13" xfId="153"/>
    <cellStyle name="Comma 14" xfId="154"/>
    <cellStyle name="Comma 15" xfId="155"/>
    <cellStyle name="Comma 2" xfId="156"/>
    <cellStyle name="Comma 2 10" xfId="157"/>
    <cellStyle name="Comma 2 2" xfId="158"/>
    <cellStyle name="Comma 2 28" xfId="159"/>
    <cellStyle name="Comma 2 3" xfId="160"/>
    <cellStyle name="Comma 2 4" xfId="161"/>
    <cellStyle name="Comma 2 4 2" xfId="162"/>
    <cellStyle name="Comma 2_KH 2016-2020 (hop phong TCKH can doi1) hop 5.5.2016 (1) (1)" xfId="163"/>
    <cellStyle name="Comma 3" xfId="164"/>
    <cellStyle name="Comma 3 2" xfId="165"/>
    <cellStyle name="Comma 3_KH 2016-2020 (hop phong TCKH can doi1) hop 5.5.2016 (1) (1)" xfId="166"/>
    <cellStyle name="Comma 4" xfId="167"/>
    <cellStyle name="Comma 4 2" xfId="168"/>
    <cellStyle name="Comma 4 20" xfId="169"/>
    <cellStyle name="Comma 4 3" xfId="170"/>
    <cellStyle name="Comma 4 4" xfId="171"/>
    <cellStyle name="Comma 4_KH 2016-2020 (hop phong TCKH can doi1) hop 5.5.2016 (1) (1)" xfId="172"/>
    <cellStyle name="Comma 5" xfId="173"/>
    <cellStyle name="Comma 6" xfId="174"/>
    <cellStyle name="Comma 7" xfId="175"/>
    <cellStyle name="Comma 8" xfId="176"/>
    <cellStyle name="Comma 8 2" xfId="177"/>
    <cellStyle name="Comma 8 3" xfId="178"/>
    <cellStyle name="Comma 8 4" xfId="179"/>
    <cellStyle name="Comma 8_KH 2016-2020 (hop phong TCKH can doi1) hop 5.5.2016 (1) (1)" xfId="180"/>
    <cellStyle name="Comma 9" xfId="181"/>
    <cellStyle name="comma zerodec" xfId="182"/>
    <cellStyle name="Comma0" xfId="183"/>
    <cellStyle name="Currency" xfId="184"/>
    <cellStyle name="Currency [0]" xfId="185"/>
    <cellStyle name="Currency0" xfId="186"/>
    <cellStyle name="Currency1" xfId="187"/>
    <cellStyle name="Check Cell" xfId="188"/>
    <cellStyle name="Check Cell 2" xfId="189"/>
    <cellStyle name="Check Cell 3" xfId="190"/>
    <cellStyle name="CHUONG" xfId="191"/>
    <cellStyle name="Date" xfId="192"/>
    <cellStyle name="Dezimal [0]_UXO VII" xfId="193"/>
    <cellStyle name="Dezimal_UXO VII" xfId="194"/>
    <cellStyle name="Dollar (zero dec)" xfId="195"/>
    <cellStyle name="Đầu đề 1" xfId="196"/>
    <cellStyle name="Đầu đề 2" xfId="197"/>
    <cellStyle name="Đầu đề 3" xfId="198"/>
    <cellStyle name="Đầu đề 4" xfId="199"/>
    <cellStyle name="Đầu ra" xfId="200"/>
    <cellStyle name="Đầu vào" xfId="201"/>
    <cellStyle name="e" xfId="202"/>
    <cellStyle name="Euro" xfId="203"/>
    <cellStyle name="Explanatory Text" xfId="204"/>
    <cellStyle name="Explanatory Text 2" xfId="205"/>
    <cellStyle name="Explanatory Text 3" xfId="206"/>
    <cellStyle name="f" xfId="207"/>
    <cellStyle name="Fixed" xfId="208"/>
    <cellStyle name="Ghi chú" xfId="209"/>
    <cellStyle name="Good" xfId="210"/>
    <cellStyle name="Good 2" xfId="211"/>
    <cellStyle name="Good 3" xfId="212"/>
    <cellStyle name="Grey" xfId="213"/>
    <cellStyle name="HAI" xfId="214"/>
    <cellStyle name="HEADER" xfId="215"/>
    <cellStyle name="Header1" xfId="216"/>
    <cellStyle name="Header2" xfId="217"/>
    <cellStyle name="Heading 1" xfId="218"/>
    <cellStyle name="Heading 1 2" xfId="219"/>
    <cellStyle name="Heading 1 3" xfId="220"/>
    <cellStyle name="Heading 2" xfId="221"/>
    <cellStyle name="Heading 2 2" xfId="222"/>
    <cellStyle name="Heading 2 3" xfId="223"/>
    <cellStyle name="Heading 3" xfId="224"/>
    <cellStyle name="Heading 3 2" xfId="225"/>
    <cellStyle name="Heading 3 3" xfId="226"/>
    <cellStyle name="Heading 4" xfId="227"/>
    <cellStyle name="Heading 4 2" xfId="228"/>
    <cellStyle name="Heading1" xfId="229"/>
    <cellStyle name="Heading2" xfId="230"/>
    <cellStyle name="Hyperlink 2" xfId="231"/>
    <cellStyle name="Input" xfId="232"/>
    <cellStyle name="Input [yellow]" xfId="233"/>
    <cellStyle name="Input 2" xfId="234"/>
    <cellStyle name="Input 3" xfId="235"/>
    <cellStyle name="Kiểm tra Ô" xfId="236"/>
    <cellStyle name="Ledger 17 x 11 in" xfId="237"/>
    <cellStyle name="Ledger 17 x 11 in 2" xfId="238"/>
    <cellStyle name="Ledger 17 x 11 in 3" xfId="239"/>
    <cellStyle name="Linked Cell" xfId="240"/>
    <cellStyle name="Linked Cell 2" xfId="241"/>
    <cellStyle name="Linked Cell 3" xfId="242"/>
    <cellStyle name="Migliaia (0)_CALPREZZ" xfId="243"/>
    <cellStyle name="Migliaia_ PESO ELETTR." xfId="244"/>
    <cellStyle name="Millares [0]_Well Timing" xfId="245"/>
    <cellStyle name="Millares_Well Timing" xfId="246"/>
    <cellStyle name="Milliers [0]_AR1194" xfId="247"/>
    <cellStyle name="Model" xfId="248"/>
    <cellStyle name="moi" xfId="249"/>
    <cellStyle name="Moneda [0]_Well Timing" xfId="250"/>
    <cellStyle name="Moneda_Well Timing" xfId="251"/>
    <cellStyle name="n" xfId="252"/>
    <cellStyle name="Neutral" xfId="253"/>
    <cellStyle name="Neutral 2" xfId="254"/>
    <cellStyle name="Neutral 3" xfId="255"/>
    <cellStyle name="New Times Roman" xfId="256"/>
    <cellStyle name="no dec" xfId="257"/>
    <cellStyle name="Normal - Style1" xfId="258"/>
    <cellStyle name="Normal 10" xfId="259"/>
    <cellStyle name="Normal 10 2" xfId="260"/>
    <cellStyle name="Normal 10_Bieu 5a NSTinh" xfId="261"/>
    <cellStyle name="Normal 11" xfId="262"/>
    <cellStyle name="Normal 12" xfId="263"/>
    <cellStyle name="Normal 13" xfId="264"/>
    <cellStyle name="Normal 13 2" xfId="265"/>
    <cellStyle name="Normal 13 2 2" xfId="266"/>
    <cellStyle name="Normal 14" xfId="267"/>
    <cellStyle name="Normal 15" xfId="268"/>
    <cellStyle name="Normal 16" xfId="269"/>
    <cellStyle name="Normal 17" xfId="270"/>
    <cellStyle name="Normal 18" xfId="271"/>
    <cellStyle name="Normal 19" xfId="272"/>
    <cellStyle name="Normal 2" xfId="273"/>
    <cellStyle name="Normal 2 2" xfId="274"/>
    <cellStyle name="Normal 2 3" xfId="275"/>
    <cellStyle name="Normal 2 3 2" xfId="276"/>
    <cellStyle name="Normal 2 4" xfId="277"/>
    <cellStyle name="Normal 2 4 2" xfId="278"/>
    <cellStyle name="Normal 2 4_KH 2016-2020 (hop phong TCKH can doi1) hop 5.5.2016 (1) (1)" xfId="279"/>
    <cellStyle name="Normal 2 5" xfId="280"/>
    <cellStyle name="Normal 2_Bang bieu" xfId="281"/>
    <cellStyle name="Normal 20" xfId="282"/>
    <cellStyle name="Normal 21" xfId="283"/>
    <cellStyle name="Normal 22" xfId="284"/>
    <cellStyle name="Normal 23" xfId="285"/>
    <cellStyle name="Normal 24" xfId="286"/>
    <cellStyle name="Normal 25" xfId="287"/>
    <cellStyle name="Normal 26" xfId="288"/>
    <cellStyle name="Normal 27" xfId="289"/>
    <cellStyle name="Normal 28" xfId="290"/>
    <cellStyle name="Normal 29" xfId="291"/>
    <cellStyle name="Normal 3" xfId="292"/>
    <cellStyle name="Normal 3 2" xfId="293"/>
    <cellStyle name="Normal 3 2 2" xfId="294"/>
    <cellStyle name="Normal 3 2_Bieu 5a NSTinh" xfId="295"/>
    <cellStyle name="Normal 3_Bieu 5a NSTinh" xfId="296"/>
    <cellStyle name="Normal 30" xfId="297"/>
    <cellStyle name="Normal 31" xfId="298"/>
    <cellStyle name="Normal 32" xfId="299"/>
    <cellStyle name="Normal 33" xfId="300"/>
    <cellStyle name="Normal 34" xfId="301"/>
    <cellStyle name="Normal 35" xfId="302"/>
    <cellStyle name="Normal 4" xfId="303"/>
    <cellStyle name="Normal 4 2" xfId="304"/>
    <cellStyle name="Normal 4 3" xfId="305"/>
    <cellStyle name="Normal 4_Bang bieu" xfId="306"/>
    <cellStyle name="Normal 5" xfId="307"/>
    <cellStyle name="Normal 5 2" xfId="308"/>
    <cellStyle name="Normal 5 3" xfId="309"/>
    <cellStyle name="Normal 5_KH 2016-2020 (hop phong TCKH can doi1) hop 5.5.2016 (1) (1)" xfId="310"/>
    <cellStyle name="Normal 6" xfId="311"/>
    <cellStyle name="Normal 7" xfId="312"/>
    <cellStyle name="Normal 8" xfId="313"/>
    <cellStyle name="Normal 9" xfId="314"/>
    <cellStyle name="Normal 9 2" xfId="315"/>
    <cellStyle name="Normal 9_Bieu 5a NSTinh" xfId="316"/>
    <cellStyle name="Normal_Bieu mau (CV )" xfId="317"/>
    <cellStyle name="Normal1" xfId="318"/>
    <cellStyle name="Normale_ PESO ELETTR." xfId="319"/>
    <cellStyle name="Note" xfId="320"/>
    <cellStyle name="Note 2" xfId="321"/>
    <cellStyle name="Note 3" xfId="322"/>
    <cellStyle name="Œ…‹æØ‚è [0.00]_laroux" xfId="323"/>
    <cellStyle name="Œ…‹æØ‚è_laroux" xfId="324"/>
    <cellStyle name="oft Excel]&#13;&#10;Comment=The open=/f lines load custom functions into the Paste Function list.&#13;&#10;Maximized=2&#13;&#10;Basics=1&#13;&#10;A" xfId="325"/>
    <cellStyle name="oft Excel]&#13;&#10;Comment=The open=/f lines load custom functions into the Paste Function list.&#13;&#10;Maximized=3&#13;&#10;Basics=1&#13;&#10;A" xfId="326"/>
    <cellStyle name="omma [0]_Mktg Prog" xfId="327"/>
    <cellStyle name="ormal_Sheet1_1" xfId="328"/>
    <cellStyle name="Output" xfId="329"/>
    <cellStyle name="Output 2" xfId="330"/>
    <cellStyle name="Output 3" xfId="331"/>
    <cellStyle name="Ô được Nối kết" xfId="332"/>
    <cellStyle name="Percent" xfId="333"/>
    <cellStyle name="Percent [2]" xfId="334"/>
    <cellStyle name="Percent [2] 2" xfId="335"/>
    <cellStyle name="Percent 2" xfId="336"/>
    <cellStyle name="Percent 3" xfId="337"/>
    <cellStyle name="Percent 4" xfId="338"/>
    <cellStyle name="Percent 5" xfId="339"/>
    <cellStyle name="Percent 6" xfId="340"/>
    <cellStyle name="Percent 7" xfId="341"/>
    <cellStyle name="PERCENTAGE" xfId="342"/>
    <cellStyle name="s]&#13;&#10;spooler=yes&#13;&#10;load=&#13;&#10;Beep=yes&#13;&#10;NullPort=None&#13;&#10;BorderWidth=3&#13;&#10;CursorBlinkRate=1200&#13;&#10;DoubleClickSpeed=452&#13;&#10;Programs=co" xfId="343"/>
    <cellStyle name="s1" xfId="344"/>
    <cellStyle name="Sắc màu1" xfId="345"/>
    <cellStyle name="Sắc màu2" xfId="346"/>
    <cellStyle name="Sắc màu3" xfId="347"/>
    <cellStyle name="Sắc màu4" xfId="348"/>
    <cellStyle name="Sắc màu5" xfId="349"/>
    <cellStyle name="Sắc màu6" xfId="350"/>
    <cellStyle name="style" xfId="351"/>
    <cellStyle name="Style 1" xfId="352"/>
    <cellStyle name="subhead" xfId="353"/>
    <cellStyle name="T" xfId="354"/>
    <cellStyle name="T_KH 2016-2020 (hop phong TCKH can doi1) hop 5.5.2016 (1) (1)" xfId="355"/>
    <cellStyle name="Tiêu đề" xfId="356"/>
    <cellStyle name="Tính toán" xfId="357"/>
    <cellStyle name="Title" xfId="358"/>
    <cellStyle name="Title 2" xfId="359"/>
    <cellStyle name="Title 3" xfId="360"/>
    <cellStyle name="Total" xfId="361"/>
    <cellStyle name="Total 2" xfId="362"/>
    <cellStyle name="Total 3" xfId="363"/>
    <cellStyle name="Tổng" xfId="364"/>
    <cellStyle name="Tốt" xfId="365"/>
    <cellStyle name="TS" xfId="366"/>
    <cellStyle name="th" xfId="367"/>
    <cellStyle name="þ_x001D_ð·_x000C_æþ'&#13;ßþU_x0001_Ø_x0005_ü_x0014__x0007__x0001__x0001_" xfId="368"/>
    <cellStyle name="þ_x001D_ðÇ%Uý—&amp;Hý9_x0008_Ÿ s&#10;_x0007__x0001__x0001_" xfId="369"/>
    <cellStyle name="Trung lập" xfId="370"/>
    <cellStyle name="Valuta (0)_CALPREZZ" xfId="371"/>
    <cellStyle name="Valuta_ PESO ELETTR." xfId="372"/>
    <cellStyle name="Văn bản Cảnh báo" xfId="373"/>
    <cellStyle name="Văn bản Giải thích" xfId="374"/>
    <cellStyle name="viet" xfId="375"/>
    <cellStyle name="viet2" xfId="376"/>
    <cellStyle name="Währung [0]_UXO VII" xfId="377"/>
    <cellStyle name="Währung_UXO VII" xfId="378"/>
    <cellStyle name="Warning Text" xfId="379"/>
    <cellStyle name="Warning Text 2" xfId="380"/>
    <cellStyle name="Warning Text 3" xfId="381"/>
    <cellStyle name="Xấu" xfId="382"/>
    <cellStyle name="xuan" xfId="383"/>
    <cellStyle name="เครื่องหมายสกุลเงิน [0]_FTC_OFFER" xfId="384"/>
    <cellStyle name="เครื่องหมายสกุลเงิน_FTC_OFFER" xfId="385"/>
    <cellStyle name="ปกติ_FTC_OFFER" xfId="386"/>
    <cellStyle name=" [0.00]_ Att. 1- Cover" xfId="387"/>
    <cellStyle name="_ Att. 1- Cover" xfId="388"/>
    <cellStyle name="?_ Att. 1- Cover" xfId="389"/>
    <cellStyle name="똿뗦먛귟 [0.00]_PRODUCT DETAIL Q1" xfId="390"/>
    <cellStyle name="똿뗦먛귟_PRODUCT DETAIL Q1" xfId="391"/>
    <cellStyle name="믅됞 [0.00]_PRODUCT DETAIL Q1" xfId="392"/>
    <cellStyle name="믅됞_PRODUCT DETAIL Q1" xfId="393"/>
    <cellStyle name="백분율_95" xfId="394"/>
    <cellStyle name="뷭?_BOOKSHIP" xfId="395"/>
    <cellStyle name="안건회계법인" xfId="396"/>
    <cellStyle name="콤마 [0]_ 비목별 월별기술 " xfId="397"/>
    <cellStyle name="콤마_ 비목별 월별기술 " xfId="398"/>
    <cellStyle name="통화 [0]_1202" xfId="399"/>
    <cellStyle name="통화_1202" xfId="400"/>
    <cellStyle name="표준_(정보부문)월별인원계획" xfId="401"/>
    <cellStyle name="一般_00Q3902REV.1" xfId="402"/>
    <cellStyle name="千分位[0]_00Q3902REV.1" xfId="403"/>
    <cellStyle name="千分位_00Q3902REV.1" xfId="404"/>
    <cellStyle name="桁区切り_NADUONG BQ (Draft)" xfId="405"/>
    <cellStyle name="標準_BQ（業者）" xfId="406"/>
    <cellStyle name="貨幣 [0]_00Q3902REV.1" xfId="407"/>
    <cellStyle name="貨幣[0]_BRE" xfId="408"/>
    <cellStyle name="貨幣_00Q3902REV.1" xfId="409"/>
    <cellStyle name="通貨_MITSUI1_BQ" xfId="4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76200</xdr:rowOff>
    </xdr:from>
    <xdr:to>
      <xdr:col>1</xdr:col>
      <xdr:colOff>1504950</xdr:colOff>
      <xdr:row>2</xdr:row>
      <xdr:rowOff>76200</xdr:rowOff>
    </xdr:to>
    <xdr:sp>
      <xdr:nvSpPr>
        <xdr:cNvPr id="1" name="Line 20"/>
        <xdr:cNvSpPr>
          <a:spLocks/>
        </xdr:cNvSpPr>
      </xdr:nvSpPr>
      <xdr:spPr>
        <a:xfrm>
          <a:off x="876300" y="514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247650</xdr:colOff>
      <xdr:row>2</xdr:row>
      <xdr:rowOff>66675</xdr:rowOff>
    </xdr:from>
    <xdr:to>
      <xdr:col>11</xdr:col>
      <xdr:colOff>638175</xdr:colOff>
      <xdr:row>2</xdr:row>
      <xdr:rowOff>66675</xdr:rowOff>
    </xdr:to>
    <xdr:sp>
      <xdr:nvSpPr>
        <xdr:cNvPr id="2" name="Line 21"/>
        <xdr:cNvSpPr>
          <a:spLocks/>
        </xdr:cNvSpPr>
      </xdr:nvSpPr>
      <xdr:spPr>
        <a:xfrm>
          <a:off x="7038975" y="5048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2</xdr:row>
      <xdr:rowOff>66675</xdr:rowOff>
    </xdr:from>
    <xdr:to>
      <xdr:col>1</xdr:col>
      <xdr:colOff>1352550</xdr:colOff>
      <xdr:row>2</xdr:row>
      <xdr:rowOff>66675</xdr:rowOff>
    </xdr:to>
    <xdr:sp>
      <xdr:nvSpPr>
        <xdr:cNvPr id="1" name="Line 30"/>
        <xdr:cNvSpPr>
          <a:spLocks/>
        </xdr:cNvSpPr>
      </xdr:nvSpPr>
      <xdr:spPr>
        <a:xfrm>
          <a:off x="933450" y="561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438150</xdr:colOff>
      <xdr:row>2</xdr:row>
      <xdr:rowOff>47625</xdr:rowOff>
    </xdr:from>
    <xdr:to>
      <xdr:col>12</xdr:col>
      <xdr:colOff>76200</xdr:colOff>
      <xdr:row>2</xdr:row>
      <xdr:rowOff>47625</xdr:rowOff>
    </xdr:to>
    <xdr:sp>
      <xdr:nvSpPr>
        <xdr:cNvPr id="2" name="Line 31"/>
        <xdr:cNvSpPr>
          <a:spLocks/>
        </xdr:cNvSpPr>
      </xdr:nvSpPr>
      <xdr:spPr>
        <a:xfrm>
          <a:off x="7000875" y="5429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38100</xdr:rowOff>
    </xdr:from>
    <xdr:to>
      <xdr:col>1</xdr:col>
      <xdr:colOff>1428750</xdr:colOff>
      <xdr:row>2</xdr:row>
      <xdr:rowOff>38100</xdr:rowOff>
    </xdr:to>
    <xdr:sp>
      <xdr:nvSpPr>
        <xdr:cNvPr id="1" name="Line 20"/>
        <xdr:cNvSpPr>
          <a:spLocks/>
        </xdr:cNvSpPr>
      </xdr:nvSpPr>
      <xdr:spPr>
        <a:xfrm>
          <a:off x="962025" y="5524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400050</xdr:colOff>
      <xdr:row>2</xdr:row>
      <xdr:rowOff>57150</xdr:rowOff>
    </xdr:from>
    <xdr:to>
      <xdr:col>12</xdr:col>
      <xdr:colOff>95250</xdr:colOff>
      <xdr:row>2</xdr:row>
      <xdr:rowOff>66675</xdr:rowOff>
    </xdr:to>
    <xdr:sp>
      <xdr:nvSpPr>
        <xdr:cNvPr id="2" name="Line 21"/>
        <xdr:cNvSpPr>
          <a:spLocks/>
        </xdr:cNvSpPr>
      </xdr:nvSpPr>
      <xdr:spPr>
        <a:xfrm flipV="1">
          <a:off x="6810375" y="571500"/>
          <a:ext cx="2085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95250</xdr:rowOff>
    </xdr:from>
    <xdr:to>
      <xdr:col>1</xdr:col>
      <xdr:colOff>1228725</xdr:colOff>
      <xdr:row>2</xdr:row>
      <xdr:rowOff>95250</xdr:rowOff>
    </xdr:to>
    <xdr:sp>
      <xdr:nvSpPr>
        <xdr:cNvPr id="1" name="Line 19"/>
        <xdr:cNvSpPr>
          <a:spLocks/>
        </xdr:cNvSpPr>
      </xdr:nvSpPr>
      <xdr:spPr>
        <a:xfrm>
          <a:off x="704850" y="6096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857250</xdr:colOff>
      <xdr:row>2</xdr:row>
      <xdr:rowOff>66675</xdr:rowOff>
    </xdr:from>
    <xdr:to>
      <xdr:col>12</xdr:col>
      <xdr:colOff>66675</xdr:colOff>
      <xdr:row>2</xdr:row>
      <xdr:rowOff>66675</xdr:rowOff>
    </xdr:to>
    <xdr:sp>
      <xdr:nvSpPr>
        <xdr:cNvPr id="2" name="Line 20"/>
        <xdr:cNvSpPr>
          <a:spLocks/>
        </xdr:cNvSpPr>
      </xdr:nvSpPr>
      <xdr:spPr>
        <a:xfrm>
          <a:off x="7286625" y="5810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CH%20PHU%20HIEU\NAM%202017\XDCB\1.3DIEU%20CHINH%20CUOI%20NAM%202017\2.%20RA%20SO&#193;T%20XAY%20DUNG%20C&#416;%20BAN%202012-2020%20VA%202017,%202018%20(hoP%20a.Chien)\DC%202016%202020\FILE%20TC%20KH%20TRINH%20UBND\2.%20LANH%20DAO%20SUA\DM%20DC%202016-2020%20KEM%20THEO%20TO%20TRINH%20TCK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A NSTT 16-20"/>
      <sheetName val="B2A -SDĐ16-20"/>
      <sheetName val="Dieu chinh B3 KHAC 16-20"/>
      <sheetName val="PHAN TICH NGUÒN"/>
      <sheetName val="chi tiet nguòn du phòng"/>
      <sheetName val="TM tăng giảm CT"/>
    </sheetNames>
    <sheetDataSet>
      <sheetData sheetId="0">
        <row r="40">
          <cell r="A40" t="str">
            <v>***</v>
          </cell>
          <cell r="B40" t="str">
            <v> - Chi phí chuẩn bị đầu tư</v>
          </cell>
          <cell r="P40">
            <v>15000</v>
          </cell>
          <cell r="Q40">
            <v>15000</v>
          </cell>
          <cell r="S40">
            <v>15000</v>
          </cell>
          <cell r="T40">
            <v>15000</v>
          </cell>
          <cell r="V40">
            <v>15000</v>
          </cell>
          <cell r="W40">
            <v>15000</v>
          </cell>
        </row>
        <row r="41">
          <cell r="A41" t="str">
            <v>1</v>
          </cell>
          <cell r="B41" t="str">
            <v> - Giáo dục Đào tạo</v>
          </cell>
          <cell r="G41">
            <v>0</v>
          </cell>
          <cell r="H41">
            <v>131491.61</v>
          </cell>
          <cell r="I41">
            <v>39563.782999999996</v>
          </cell>
          <cell r="J41">
            <v>0</v>
          </cell>
          <cell r="K41">
            <v>115968</v>
          </cell>
          <cell r="L41">
            <v>15040</v>
          </cell>
          <cell r="N41">
            <v>0</v>
          </cell>
          <cell r="O41">
            <v>0</v>
          </cell>
          <cell r="P41">
            <v>144040</v>
          </cell>
          <cell r="Q41">
            <v>104440</v>
          </cell>
          <cell r="R41">
            <v>6</v>
          </cell>
          <cell r="S41">
            <v>99580</v>
          </cell>
          <cell r="T41">
            <v>55361</v>
          </cell>
          <cell r="U41">
            <v>4</v>
          </cell>
          <cell r="V41">
            <v>50598</v>
          </cell>
          <cell r="W41">
            <v>14323</v>
          </cell>
          <cell r="X41">
            <v>2</v>
          </cell>
        </row>
        <row r="42">
          <cell r="A42" t="str">
            <v>2</v>
          </cell>
          <cell r="B42" t="str">
            <v> - Thể thao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A43" t="str">
            <v>3</v>
          </cell>
          <cell r="B43" t="str">
            <v> - Văn hóa xã hội</v>
          </cell>
          <cell r="G43">
            <v>0</v>
          </cell>
          <cell r="H43">
            <v>10517.285</v>
          </cell>
          <cell r="I43">
            <v>10517.285</v>
          </cell>
          <cell r="J43">
            <v>0</v>
          </cell>
          <cell r="K43">
            <v>9667.125</v>
          </cell>
          <cell r="L43">
            <v>9667.125</v>
          </cell>
          <cell r="M43">
            <v>0</v>
          </cell>
          <cell r="N43">
            <v>13382.875</v>
          </cell>
          <cell r="O43">
            <v>0</v>
          </cell>
          <cell r="P43">
            <v>5290.4</v>
          </cell>
          <cell r="Q43">
            <v>5290.4</v>
          </cell>
          <cell r="R43">
            <v>2</v>
          </cell>
          <cell r="S43">
            <v>13785</v>
          </cell>
          <cell r="T43">
            <v>13785</v>
          </cell>
          <cell r="U43">
            <v>3</v>
          </cell>
          <cell r="V43">
            <v>13274</v>
          </cell>
          <cell r="W43">
            <v>13274</v>
          </cell>
          <cell r="X43">
            <v>3</v>
          </cell>
          <cell r="Y43">
            <v>0</v>
          </cell>
        </row>
        <row r="44">
          <cell r="A44" t="str">
            <v>4</v>
          </cell>
          <cell r="B44" t="str">
            <v> - Thương mại du lịch</v>
          </cell>
          <cell r="H44">
            <v>39187.831999999995</v>
          </cell>
          <cell r="I44">
            <v>39187.831999999995</v>
          </cell>
          <cell r="J44">
            <v>0</v>
          </cell>
          <cell r="K44">
            <v>38815.979</v>
          </cell>
          <cell r="L44">
            <v>38815.979</v>
          </cell>
          <cell r="M44">
            <v>0</v>
          </cell>
          <cell r="N44">
            <v>10248.547</v>
          </cell>
          <cell r="O44">
            <v>5581.5470000000005</v>
          </cell>
          <cell r="P44">
            <v>44850.08</v>
          </cell>
          <cell r="Q44">
            <v>26350.08</v>
          </cell>
          <cell r="R44">
            <v>5</v>
          </cell>
          <cell r="S44">
            <v>43441.821</v>
          </cell>
          <cell r="T44">
            <v>24941.821000000004</v>
          </cell>
          <cell r="U44">
            <v>5</v>
          </cell>
          <cell r="V44">
            <v>37853</v>
          </cell>
          <cell r="W44">
            <v>19353</v>
          </cell>
          <cell r="X44">
            <v>5</v>
          </cell>
          <cell r="Y44">
            <v>0</v>
          </cell>
        </row>
        <row r="45">
          <cell r="A45" t="str">
            <v>5</v>
          </cell>
          <cell r="B45" t="str">
            <v> - Giao thông</v>
          </cell>
          <cell r="H45">
            <v>236564.17400000003</v>
          </cell>
          <cell r="I45">
            <v>236564.17400000003</v>
          </cell>
          <cell r="J45">
            <v>0</v>
          </cell>
          <cell r="K45">
            <v>112573.889</v>
          </cell>
          <cell r="L45">
            <v>112573.889</v>
          </cell>
          <cell r="M45">
            <v>0</v>
          </cell>
          <cell r="N45">
            <v>157208.686</v>
          </cell>
          <cell r="O45">
            <v>139558.686</v>
          </cell>
          <cell r="P45">
            <v>268244</v>
          </cell>
          <cell r="Q45">
            <v>268244</v>
          </cell>
          <cell r="R45">
            <v>33</v>
          </cell>
          <cell r="S45">
            <v>162890</v>
          </cell>
          <cell r="T45">
            <v>125881</v>
          </cell>
          <cell r="U45">
            <v>28</v>
          </cell>
          <cell r="V45">
            <v>175853.733</v>
          </cell>
          <cell r="W45">
            <v>148324.563</v>
          </cell>
          <cell r="X45">
            <v>34</v>
          </cell>
        </row>
        <row r="46">
          <cell r="A46" t="str">
            <v>6</v>
          </cell>
          <cell r="B46" t="str">
            <v> - Cấp nước và dịch vụ công cộng</v>
          </cell>
          <cell r="H46">
            <v>20300.653</v>
          </cell>
          <cell r="I46">
            <v>20300.653</v>
          </cell>
          <cell r="J46">
            <v>0</v>
          </cell>
          <cell r="K46">
            <v>15227.488</v>
          </cell>
          <cell r="L46">
            <v>15227.488</v>
          </cell>
          <cell r="M46">
            <v>0</v>
          </cell>
          <cell r="N46">
            <v>49347</v>
          </cell>
          <cell r="O46">
            <v>4587</v>
          </cell>
          <cell r="P46">
            <v>25465</v>
          </cell>
          <cell r="Q46">
            <v>25465</v>
          </cell>
          <cell r="R46">
            <v>26</v>
          </cell>
          <cell r="S46">
            <v>24301</v>
          </cell>
          <cell r="T46">
            <v>24301</v>
          </cell>
          <cell r="U46">
            <v>27</v>
          </cell>
          <cell r="V46">
            <v>23188</v>
          </cell>
          <cell r="W46">
            <v>23188</v>
          </cell>
          <cell r="X46">
            <v>27</v>
          </cell>
        </row>
        <row r="47">
          <cell r="A47" t="str">
            <v>7</v>
          </cell>
          <cell r="B47" t="str">
            <v> - Xử lý nước thải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36417</v>
          </cell>
          <cell r="O47">
            <v>19031</v>
          </cell>
          <cell r="P47">
            <v>14000</v>
          </cell>
          <cell r="Q47">
            <v>14000</v>
          </cell>
          <cell r="R47">
            <v>1</v>
          </cell>
          <cell r="S47">
            <v>14588</v>
          </cell>
          <cell r="T47">
            <v>14000</v>
          </cell>
          <cell r="U47">
            <v>1</v>
          </cell>
          <cell r="V47">
            <v>28000</v>
          </cell>
          <cell r="W47">
            <v>14000</v>
          </cell>
          <cell r="X47">
            <v>1</v>
          </cell>
          <cell r="Y47">
            <v>0</v>
          </cell>
        </row>
        <row r="48">
          <cell r="A48" t="str">
            <v>8</v>
          </cell>
          <cell r="B48" t="str">
            <v> - An ninh quốc phòng</v>
          </cell>
          <cell r="G48">
            <v>0</v>
          </cell>
          <cell r="H48">
            <v>7204.773</v>
          </cell>
          <cell r="I48">
            <v>2554.973</v>
          </cell>
          <cell r="K48">
            <v>6451.631</v>
          </cell>
          <cell r="L48">
            <v>2553.6310000000003</v>
          </cell>
          <cell r="M48">
            <v>0</v>
          </cell>
          <cell r="N48">
            <v>0</v>
          </cell>
          <cell r="O48">
            <v>0</v>
          </cell>
          <cell r="P48">
            <v>3400</v>
          </cell>
          <cell r="Q48">
            <v>1500</v>
          </cell>
          <cell r="R48">
            <v>1</v>
          </cell>
          <cell r="S48">
            <v>3400</v>
          </cell>
          <cell r="T48">
            <v>1500</v>
          </cell>
          <cell r="U48">
            <v>1</v>
          </cell>
          <cell r="V48">
            <v>6430</v>
          </cell>
          <cell r="W48">
            <v>4530</v>
          </cell>
          <cell r="X48">
            <v>2</v>
          </cell>
          <cell r="Y48">
            <v>0</v>
          </cell>
        </row>
        <row r="49">
          <cell r="A49" t="str">
            <v>9</v>
          </cell>
          <cell r="B49" t="str">
            <v> - Quản lý nhà nước</v>
          </cell>
          <cell r="G49">
            <v>0</v>
          </cell>
          <cell r="H49">
            <v>20796.058</v>
          </cell>
          <cell r="I49">
            <v>20796.058</v>
          </cell>
          <cell r="J49">
            <v>0</v>
          </cell>
          <cell r="K49">
            <v>18863.849000000002</v>
          </cell>
          <cell r="L49">
            <v>18863.849000000002</v>
          </cell>
          <cell r="N49">
            <v>17632</v>
          </cell>
          <cell r="O49">
            <v>17632</v>
          </cell>
          <cell r="P49">
            <v>31550</v>
          </cell>
          <cell r="Q49">
            <v>31550</v>
          </cell>
          <cell r="R49">
            <v>6</v>
          </cell>
          <cell r="S49">
            <v>31640</v>
          </cell>
          <cell r="T49">
            <v>28240</v>
          </cell>
          <cell r="U49">
            <v>6</v>
          </cell>
          <cell r="V49">
            <v>24263</v>
          </cell>
          <cell r="W49">
            <v>24263</v>
          </cell>
          <cell r="X49">
            <v>6</v>
          </cell>
        </row>
        <row r="50">
          <cell r="A50" t="str">
            <v>10</v>
          </cell>
          <cell r="B50" t="str">
            <v> - Nông lâm thủy lợi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600</v>
          </cell>
          <cell r="Q50">
            <v>600</v>
          </cell>
          <cell r="R50">
            <v>1</v>
          </cell>
          <cell r="S50">
            <v>600</v>
          </cell>
          <cell r="T50">
            <v>600</v>
          </cell>
          <cell r="U50">
            <v>1</v>
          </cell>
          <cell r="V50">
            <v>180</v>
          </cell>
          <cell r="W50">
            <v>180</v>
          </cell>
          <cell r="X50">
            <v>1</v>
          </cell>
        </row>
        <row r="51">
          <cell r="B51" t="str">
            <v>* Tất toán hoàn thành công trình XDCB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2100</v>
          </cell>
          <cell r="W51">
            <v>2100</v>
          </cell>
        </row>
        <row r="52">
          <cell r="A52" t="str">
            <v>B</v>
          </cell>
          <cell r="B52" t="str">
            <v>DỰ PHÒNG </v>
          </cell>
          <cell r="L52">
            <v>0</v>
          </cell>
          <cell r="P52">
            <v>33950</v>
          </cell>
          <cell r="Q52">
            <v>33950</v>
          </cell>
          <cell r="S52">
            <v>38053</v>
          </cell>
          <cell r="T52">
            <v>38053</v>
          </cell>
          <cell r="V52">
            <v>36790</v>
          </cell>
          <cell r="W52">
            <v>36790</v>
          </cell>
        </row>
        <row r="53">
          <cell r="B53" t="str">
            <v>DANH MỤC DỰ ÁN TỪ NGUỒN VỐN ĐẦU TƯ CÔNG GIAI ĐOẠN 2016 - 2020</v>
          </cell>
        </row>
        <row r="54">
          <cell r="A54" t="str">
            <v>A</v>
          </cell>
          <cell r="B54" t="str">
            <v>PHÂN BỔ CÁC NGÀNH , LĨNH VỰC</v>
          </cell>
          <cell r="H54">
            <v>466062.38499999995</v>
          </cell>
          <cell r="I54">
            <v>369484.75800000003</v>
          </cell>
          <cell r="J54">
            <v>0</v>
          </cell>
          <cell r="K54">
            <v>317567.961</v>
          </cell>
          <cell r="L54">
            <v>212741.96099999998</v>
          </cell>
          <cell r="M54">
            <v>0</v>
          </cell>
          <cell r="N54">
            <v>320653.108</v>
          </cell>
          <cell r="O54">
            <v>205421.233</v>
          </cell>
          <cell r="P54">
            <v>552439.48</v>
          </cell>
          <cell r="Q54">
            <v>492439.48</v>
          </cell>
          <cell r="R54">
            <v>81</v>
          </cell>
          <cell r="S54">
            <v>409225.821</v>
          </cell>
          <cell r="T54">
            <v>303609.821</v>
          </cell>
          <cell r="U54">
            <v>76</v>
          </cell>
          <cell r="V54">
            <v>376739.733</v>
          </cell>
          <cell r="W54">
            <v>278535.563</v>
          </cell>
          <cell r="X54">
            <v>81</v>
          </cell>
        </row>
        <row r="55">
          <cell r="A55" t="str">
            <v>I</v>
          </cell>
          <cell r="B55" t="str">
            <v>Chuẩn bị đầu tư</v>
          </cell>
          <cell r="G55">
            <v>0</v>
          </cell>
          <cell r="H55">
            <v>28030.296</v>
          </cell>
          <cell r="I55">
            <v>28030.296</v>
          </cell>
          <cell r="J55">
            <v>0</v>
          </cell>
          <cell r="K55">
            <v>2372.552</v>
          </cell>
          <cell r="L55">
            <v>2372.552</v>
          </cell>
          <cell r="M55">
            <v>0</v>
          </cell>
          <cell r="N55">
            <v>35308.833</v>
          </cell>
          <cell r="O55">
            <v>35308.833</v>
          </cell>
          <cell r="P55">
            <v>43250</v>
          </cell>
          <cell r="Q55">
            <v>43250</v>
          </cell>
          <cell r="R55">
            <v>3</v>
          </cell>
          <cell r="S55">
            <v>15600</v>
          </cell>
          <cell r="T55">
            <v>15600</v>
          </cell>
          <cell r="U55">
            <v>1</v>
          </cell>
          <cell r="V55">
            <v>15425</v>
          </cell>
          <cell r="W55">
            <v>15425</v>
          </cell>
          <cell r="X55">
            <v>3</v>
          </cell>
          <cell r="Y55">
            <v>0</v>
          </cell>
        </row>
        <row r="56">
          <cell r="A56" t="str">
            <v>I.1</v>
          </cell>
          <cell r="B56" t="str">
            <v>GIAO THÔNG</v>
          </cell>
          <cell r="H56">
            <v>28030.296</v>
          </cell>
          <cell r="I56">
            <v>28030.296</v>
          </cell>
          <cell r="J56">
            <v>0</v>
          </cell>
          <cell r="K56">
            <v>2372.552</v>
          </cell>
          <cell r="L56">
            <v>2372.552</v>
          </cell>
          <cell r="M56">
            <v>0</v>
          </cell>
          <cell r="N56">
            <v>35308.833</v>
          </cell>
          <cell r="O56">
            <v>35308.833</v>
          </cell>
          <cell r="P56">
            <v>27650</v>
          </cell>
          <cell r="Q56">
            <v>27650</v>
          </cell>
          <cell r="R56">
            <v>2</v>
          </cell>
          <cell r="S56">
            <v>0</v>
          </cell>
          <cell r="T56">
            <v>0</v>
          </cell>
          <cell r="U56">
            <v>0</v>
          </cell>
          <cell r="V56">
            <v>245</v>
          </cell>
          <cell r="W56">
            <v>245</v>
          </cell>
          <cell r="X56">
            <v>2</v>
          </cell>
        </row>
        <row r="57">
          <cell r="A57" t="str">
            <v>1</v>
          </cell>
          <cell r="B57" t="str">
            <v>Đường Phạm Hữu Lầu (nối dài)</v>
          </cell>
          <cell r="C57" t="str">
            <v>Ban QLDA&amp;PTQĐ</v>
          </cell>
          <cell r="F57" t="str">
            <v>2015-2018</v>
          </cell>
          <cell r="G57" t="str">
            <v>QĐ CTĐT số: 291/28/10/2015</v>
          </cell>
          <cell r="H57">
            <v>25454.296</v>
          </cell>
          <cell r="I57">
            <v>25454.296</v>
          </cell>
          <cell r="J57">
            <v>0</v>
          </cell>
          <cell r="K57">
            <v>0</v>
          </cell>
          <cell r="L57">
            <v>0</v>
          </cell>
          <cell r="M57" t="str">
            <v> QĐ DA Số: 220/QĐ-UBND-XDCB ngày 20/10/2014 của UBND TP-QĐ số 197/QĐ.UBND-HC ngày 09/6/2017 của UBND thành phố Sa Đéc</v>
          </cell>
          <cell r="N57">
            <v>35308.833</v>
          </cell>
          <cell r="O57">
            <v>35308.833</v>
          </cell>
          <cell r="P57">
            <v>25450</v>
          </cell>
          <cell r="Q57">
            <v>25450</v>
          </cell>
          <cell r="R57">
            <v>1</v>
          </cell>
          <cell r="V57">
            <v>185</v>
          </cell>
          <cell r="W57">
            <v>185</v>
          </cell>
          <cell r="X57">
            <v>1</v>
          </cell>
          <cell r="Y57" t="str">
            <v>Chuyển danh mục chuẩn bị đầu tư </v>
          </cell>
        </row>
        <row r="58">
          <cell r="A58" t="str">
            <v>2</v>
          </cell>
          <cell r="B58" t="str">
            <v>Nâng cấp hẻm Tư Mão (hẻm  405 đường Nguyễn Tất Thành)</v>
          </cell>
          <cell r="C58" t="str">
            <v>P1</v>
          </cell>
          <cell r="F58" t="str">
            <v>2016-2017</v>
          </cell>
          <cell r="G58" t="str">
            <v>QĐ CTĐT số: 200/10/9/2015</v>
          </cell>
          <cell r="H58">
            <v>2576</v>
          </cell>
          <cell r="I58">
            <v>2576</v>
          </cell>
          <cell r="J58" t="str">
            <v>QĐ BCKTKT số: 230/QĐ-UBND-XDCB ngày 21/10/2015 của UBND TP -QĐ PDDT số: 03/QĐ-UBND-XDCB ngày 03/5/2016-P1</v>
          </cell>
          <cell r="K58">
            <v>2372.552</v>
          </cell>
          <cell r="L58">
            <v>2372.552</v>
          </cell>
          <cell r="M58">
            <v>0</v>
          </cell>
          <cell r="N58">
            <v>0</v>
          </cell>
          <cell r="O58">
            <v>0</v>
          </cell>
          <cell r="P58">
            <v>2200</v>
          </cell>
          <cell r="Q58">
            <v>2200</v>
          </cell>
          <cell r="R58">
            <v>1</v>
          </cell>
          <cell r="V58">
            <v>60</v>
          </cell>
          <cell r="W58">
            <v>60</v>
          </cell>
          <cell r="X58">
            <v>1</v>
          </cell>
          <cell r="Y58" t="str">
            <v>Chuyển danh mục chuẩn bị đầu tư </v>
          </cell>
        </row>
        <row r="59">
          <cell r="A59" t="str">
            <v>I.2</v>
          </cell>
          <cell r="B59" t="str">
            <v>NÔNG LÂM THỦY LỢI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600</v>
          </cell>
          <cell r="Q59">
            <v>600</v>
          </cell>
          <cell r="R59">
            <v>1</v>
          </cell>
          <cell r="S59">
            <v>600</v>
          </cell>
          <cell r="T59">
            <v>600</v>
          </cell>
          <cell r="U59">
            <v>1</v>
          </cell>
          <cell r="V59">
            <v>180</v>
          </cell>
          <cell r="W59">
            <v>180</v>
          </cell>
          <cell r="X59">
            <v>1</v>
          </cell>
          <cell r="Y59">
            <v>0</v>
          </cell>
        </row>
        <row r="60">
          <cell r="A60" t="str">
            <v>3</v>
          </cell>
          <cell r="B60" t="str">
            <v>Kè phường 2</v>
          </cell>
          <cell r="P60">
            <v>200</v>
          </cell>
          <cell r="Q60">
            <v>200</v>
          </cell>
          <cell r="R60">
            <v>1</v>
          </cell>
          <cell r="S60">
            <v>200</v>
          </cell>
          <cell r="T60">
            <v>200</v>
          </cell>
          <cell r="U60">
            <v>1</v>
          </cell>
          <cell r="V60">
            <v>60</v>
          </cell>
          <cell r="W60">
            <v>60</v>
          </cell>
          <cell r="X60">
            <v>1</v>
          </cell>
          <cell r="Y60" t="str">
            <v>Vốn giảm theo giá trị tất toán</v>
          </cell>
        </row>
        <row r="61">
          <cell r="B61" t="str">
            <v>Kè phường 4</v>
          </cell>
          <cell r="P61">
            <v>200</v>
          </cell>
          <cell r="Q61">
            <v>200</v>
          </cell>
          <cell r="S61">
            <v>200</v>
          </cell>
          <cell r="T61">
            <v>200</v>
          </cell>
          <cell r="V61">
            <v>60</v>
          </cell>
          <cell r="W61">
            <v>60</v>
          </cell>
        </row>
        <row r="62">
          <cell r="B62" t="str">
            <v>Kè Lưu Văn  Lang</v>
          </cell>
          <cell r="P62">
            <v>200</v>
          </cell>
          <cell r="Q62">
            <v>200</v>
          </cell>
          <cell r="S62">
            <v>200</v>
          </cell>
          <cell r="T62">
            <v>200</v>
          </cell>
          <cell r="V62">
            <v>60</v>
          </cell>
          <cell r="W62">
            <v>60</v>
          </cell>
        </row>
        <row r="63">
          <cell r="A63" t="str">
            <v>I.3</v>
          </cell>
          <cell r="B63" t="str">
            <v>* Chi phí chuẩn bị đầu tư</v>
          </cell>
          <cell r="P63">
            <v>15000</v>
          </cell>
          <cell r="Q63">
            <v>15000</v>
          </cell>
          <cell r="S63">
            <v>15000</v>
          </cell>
          <cell r="T63">
            <v>15000</v>
          </cell>
          <cell r="V63">
            <v>15000</v>
          </cell>
          <cell r="W63">
            <v>15000</v>
          </cell>
        </row>
        <row r="64">
          <cell r="A64" t="str">
            <v>II</v>
          </cell>
          <cell r="B64" t="str">
            <v>Chuẩn bị đầu tư và Thực hiện đầu tư</v>
          </cell>
          <cell r="H64">
            <v>438032.089</v>
          </cell>
          <cell r="I64">
            <v>341454.46200000006</v>
          </cell>
          <cell r="J64">
            <v>0</v>
          </cell>
          <cell r="K64">
            <v>315195.409</v>
          </cell>
          <cell r="L64">
            <v>210369.40899999999</v>
          </cell>
          <cell r="M64">
            <v>0</v>
          </cell>
          <cell r="N64">
            <v>190435.275</v>
          </cell>
          <cell r="O64">
            <v>151081.40000000002</v>
          </cell>
          <cell r="P64">
            <v>509189.48</v>
          </cell>
          <cell r="Q64">
            <v>449189.48</v>
          </cell>
          <cell r="R64">
            <v>78</v>
          </cell>
          <cell r="S64">
            <v>391499.821</v>
          </cell>
          <cell r="T64">
            <v>285883.821</v>
          </cell>
          <cell r="U64">
            <v>73</v>
          </cell>
          <cell r="V64">
            <v>343676.733</v>
          </cell>
          <cell r="W64">
            <v>258884.91199999998</v>
          </cell>
          <cell r="X64">
            <v>76</v>
          </cell>
        </row>
        <row r="65">
          <cell r="A65" t="str">
            <v>II.1</v>
          </cell>
          <cell r="B65" t="str">
            <v>GIÁO DỤC ĐÀO TẠO</v>
          </cell>
          <cell r="G65">
            <v>0</v>
          </cell>
          <cell r="H65">
            <v>131491.61</v>
          </cell>
          <cell r="I65">
            <v>39563.782999999996</v>
          </cell>
          <cell r="J65">
            <v>0</v>
          </cell>
          <cell r="K65">
            <v>115968</v>
          </cell>
          <cell r="L65">
            <v>15040</v>
          </cell>
          <cell r="N65">
            <v>0</v>
          </cell>
          <cell r="O65">
            <v>0</v>
          </cell>
          <cell r="P65">
            <v>144040</v>
          </cell>
          <cell r="Q65">
            <v>104440</v>
          </cell>
          <cell r="R65">
            <v>6</v>
          </cell>
          <cell r="S65">
            <v>99580</v>
          </cell>
          <cell r="T65">
            <v>55361</v>
          </cell>
          <cell r="U65">
            <v>4</v>
          </cell>
          <cell r="V65">
            <v>50598</v>
          </cell>
          <cell r="W65">
            <v>14323</v>
          </cell>
          <cell r="X65">
            <v>2</v>
          </cell>
          <cell r="Y65">
            <v>0</v>
          </cell>
        </row>
        <row r="66">
          <cell r="A66" t="str">
            <v>1</v>
          </cell>
          <cell r="B66" t="str">
            <v>Dự án chuyển tiếp sang GD 2016-2020</v>
          </cell>
        </row>
        <row r="67">
          <cell r="A67" t="str">
            <v>2</v>
          </cell>
          <cell r="B67" t="str">
            <v>Dự án khởi công mới 2016-2020</v>
          </cell>
          <cell r="G67">
            <v>0</v>
          </cell>
          <cell r="H67">
            <v>131491.61</v>
          </cell>
          <cell r="I67">
            <v>39563.782999999996</v>
          </cell>
          <cell r="J67">
            <v>0</v>
          </cell>
          <cell r="K67">
            <v>115968</v>
          </cell>
          <cell r="L67">
            <v>15040</v>
          </cell>
          <cell r="M67">
            <v>0</v>
          </cell>
          <cell r="N67">
            <v>0</v>
          </cell>
          <cell r="O67">
            <v>0</v>
          </cell>
          <cell r="P67">
            <v>144040</v>
          </cell>
          <cell r="Q67">
            <v>104440</v>
          </cell>
          <cell r="R67">
            <v>6</v>
          </cell>
          <cell r="S67">
            <v>99580</v>
          </cell>
          <cell r="T67">
            <v>55361</v>
          </cell>
          <cell r="U67">
            <v>4</v>
          </cell>
          <cell r="V67">
            <v>50598</v>
          </cell>
          <cell r="W67">
            <v>14323</v>
          </cell>
          <cell r="X67">
            <v>2</v>
          </cell>
          <cell r="Y67">
            <v>0</v>
          </cell>
        </row>
        <row r="68">
          <cell r="A68" t="str">
            <v>4</v>
          </cell>
          <cell r="B68" t="str">
            <v>Trường Tiểu học Hòa Khánh</v>
          </cell>
          <cell r="C68" t="str">
            <v>Ban QLDA&amp;PTQĐ</v>
          </cell>
          <cell r="F68" t="str">
            <v>2017-2018</v>
          </cell>
          <cell r="G68" t="str">
            <v>QĐ CTĐT số: 375/30/10/2015</v>
          </cell>
          <cell r="H68">
            <v>11943.49</v>
          </cell>
          <cell r="I68">
            <v>11943.49</v>
          </cell>
          <cell r="J68" t="str">
            <v>QĐ BCKTKT số: 280/QĐ-UBND-XDCB ngày 24/10/2016 của UBND TP</v>
          </cell>
          <cell r="K68">
            <v>10577</v>
          </cell>
          <cell r="L68">
            <v>10577</v>
          </cell>
          <cell r="M68">
            <v>0</v>
          </cell>
          <cell r="N68">
            <v>0</v>
          </cell>
          <cell r="O68">
            <v>0</v>
          </cell>
          <cell r="P68">
            <v>11940</v>
          </cell>
          <cell r="Q68">
            <v>11940</v>
          </cell>
          <cell r="R68">
            <v>1</v>
          </cell>
          <cell r="S68">
            <v>10570</v>
          </cell>
          <cell r="T68">
            <v>10570</v>
          </cell>
          <cell r="U68">
            <v>1</v>
          </cell>
          <cell r="V68">
            <v>10090</v>
          </cell>
          <cell r="W68">
            <v>10090</v>
          </cell>
          <cell r="X68">
            <v>1</v>
          </cell>
          <cell r="Y68" t="str">
            <v>Vốn giảm theo giá trị quyết toán</v>
          </cell>
        </row>
        <row r="69">
          <cell r="A69" t="str">
            <v>5</v>
          </cell>
          <cell r="B69" t="str">
            <v>Trường Mầm non Hoa Mai</v>
          </cell>
          <cell r="C69" t="str">
            <v>Ban QLDA&amp;PTQĐ</v>
          </cell>
          <cell r="F69" t="str">
            <v>2016-2018</v>
          </cell>
          <cell r="G69" t="str">
            <v>QĐ CTĐT số: 252/27/9/2016</v>
          </cell>
          <cell r="H69">
            <v>4514.293</v>
          </cell>
          <cell r="I69">
            <v>4514.293</v>
          </cell>
          <cell r="J69" t="str">
            <v>QĐ BCKTKT số: 291/QĐ-UBND-XDCB ngày 25/10/2016 của UBND TP</v>
          </cell>
          <cell r="K69">
            <v>4463</v>
          </cell>
          <cell r="L69">
            <v>4463</v>
          </cell>
          <cell r="M69">
            <v>0</v>
          </cell>
          <cell r="N69">
            <v>0</v>
          </cell>
          <cell r="O69">
            <v>0</v>
          </cell>
          <cell r="P69">
            <v>4500</v>
          </cell>
          <cell r="Q69">
            <v>4500</v>
          </cell>
          <cell r="R69">
            <v>1</v>
          </cell>
          <cell r="S69">
            <v>4460</v>
          </cell>
          <cell r="T69">
            <v>4460</v>
          </cell>
          <cell r="U69">
            <v>1</v>
          </cell>
          <cell r="V69">
            <v>4233</v>
          </cell>
          <cell r="W69">
            <v>4233</v>
          </cell>
          <cell r="X69">
            <v>1</v>
          </cell>
          <cell r="Y69" t="str">
            <v>Vốn giảm theo giá trị quyết toán</v>
          </cell>
        </row>
        <row r="70">
          <cell r="A70" t="str">
            <v>6</v>
          </cell>
          <cell r="B70" t="str">
            <v>Trường mầm Non phường 2 -B</v>
          </cell>
          <cell r="C70" t="str">
            <v>Ban QLDA&amp;PTQĐ</v>
          </cell>
          <cell r="F70" t="str">
            <v>2015-2018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14000</v>
          </cell>
          <cell r="Q70">
            <v>14000</v>
          </cell>
          <cell r="R70">
            <v>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Gỉảm</v>
          </cell>
        </row>
        <row r="71">
          <cell r="A71" t="str">
            <v>7</v>
          </cell>
          <cell r="B71" t="str">
            <v>Trường Tiểu học Phú Long</v>
          </cell>
          <cell r="C71" t="str">
            <v>Ban QLDA&amp;PTQĐ</v>
          </cell>
          <cell r="F71" t="str">
            <v>2017-2019</v>
          </cell>
          <cell r="G71" t="str">
            <v>QĐ CTĐT số: 245a/QĐ-UBND-XDCb ngày 12/7/2017</v>
          </cell>
          <cell r="H71">
            <v>9319.455999999998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9000</v>
          </cell>
          <cell r="Q71">
            <v>9000</v>
          </cell>
          <cell r="R71">
            <v>1</v>
          </cell>
          <cell r="S71">
            <v>0</v>
          </cell>
          <cell r="T71">
            <v>0</v>
          </cell>
          <cell r="U71">
            <v>0</v>
          </cell>
          <cell r="V71">
            <v>18291</v>
          </cell>
          <cell r="W71">
            <v>0</v>
          </cell>
          <cell r="X71">
            <v>0</v>
          </cell>
          <cell r="Y71" t="str">
            <v>Giảm</v>
          </cell>
        </row>
        <row r="72">
          <cell r="A72" t="str">
            <v>*</v>
          </cell>
          <cell r="B72" t="str">
            <v>Trường Mầm non Tân Phú Đông 3</v>
          </cell>
          <cell r="C72" t="str">
            <v>Ban QLDA&amp;PTQĐ</v>
          </cell>
          <cell r="F72" t="str">
            <v>2016-2018</v>
          </cell>
          <cell r="G72" t="str">
            <v>QĐ CTĐT số: 266/12/9/2015</v>
          </cell>
          <cell r="H72">
            <v>23106.375</v>
          </cell>
          <cell r="I72">
            <v>23106</v>
          </cell>
          <cell r="J72" t="str">
            <v>QĐ DA số: 38/QĐ-UBND-XDCB ngày 30/3/2016 của UBND TP-QĐ ĐC số: 311/QĐ-UBND-XDCB ngày 29/10/2016 của UBND TP</v>
          </cell>
          <cell r="K72">
            <v>18320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22600</v>
          </cell>
          <cell r="Q72">
            <v>15000</v>
          </cell>
          <cell r="R72">
            <v>1</v>
          </cell>
          <cell r="S72">
            <v>17600</v>
          </cell>
          <cell r="T72">
            <v>15945</v>
          </cell>
          <cell r="U72">
            <v>1</v>
          </cell>
          <cell r="V72">
            <v>17484</v>
          </cell>
          <cell r="W72">
            <v>0</v>
          </cell>
          <cell r="Y72" t="str">
            <v>Giảm 
Nằm danh mục kiêng cố hóa trường lớp. Vốn tinh 12.524 tỷ. Vốn sư dụng đất  4.545 trđ</v>
          </cell>
        </row>
        <row r="73">
          <cell r="A73" t="str">
            <v>*</v>
          </cell>
          <cell r="B73" t="str">
            <v>Trường Trung học cơ sở Tân Phú Đông </v>
          </cell>
          <cell r="C73" t="str">
            <v>Ban QLDA&amp;PTQĐ</v>
          </cell>
          <cell r="F73" t="str">
            <v>2015-2018</v>
          </cell>
          <cell r="G73" t="str">
            <v>QĐ CTĐT số: 359/30/10/2015</v>
          </cell>
          <cell r="H73">
            <v>82607.996</v>
          </cell>
          <cell r="I73">
            <v>0</v>
          </cell>
          <cell r="J73" t="str">
            <v>QĐ số: 359/QĐ.UBND-XDCB ngày 30/10/2015 của UBND thành phố</v>
          </cell>
          <cell r="K73">
            <v>82608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82000</v>
          </cell>
          <cell r="Q73">
            <v>50000</v>
          </cell>
          <cell r="R73">
            <v>1</v>
          </cell>
          <cell r="S73">
            <v>66950</v>
          </cell>
          <cell r="T73">
            <v>24386</v>
          </cell>
          <cell r="U73">
            <v>1</v>
          </cell>
          <cell r="V73">
            <v>500</v>
          </cell>
          <cell r="W73">
            <v>0</v>
          </cell>
          <cell r="Y73" t="str">
            <v>Giảm vốn Tập trung.
Ghi vốn chuẩn bị đầu tư 500 trđ vốn sử dụng đất</v>
          </cell>
        </row>
        <row r="74">
          <cell r="A74" t="str">
            <v>II.2</v>
          </cell>
          <cell r="B74" t="str">
            <v>THỂ THAO</v>
          </cell>
          <cell r="P74">
            <v>0</v>
          </cell>
          <cell r="S74">
            <v>0</v>
          </cell>
          <cell r="V74">
            <v>0</v>
          </cell>
        </row>
        <row r="75">
          <cell r="A75" t="str">
            <v>II.3</v>
          </cell>
          <cell r="B75" t="str">
            <v>VĂN HÓA XÃ HỘI</v>
          </cell>
          <cell r="G75">
            <v>0</v>
          </cell>
          <cell r="H75">
            <v>10517.285</v>
          </cell>
          <cell r="I75">
            <v>10517.285</v>
          </cell>
          <cell r="J75">
            <v>0</v>
          </cell>
          <cell r="K75">
            <v>9667.125</v>
          </cell>
          <cell r="L75">
            <v>9667.125</v>
          </cell>
          <cell r="N75">
            <v>13382.875</v>
          </cell>
          <cell r="O75">
            <v>0</v>
          </cell>
          <cell r="P75">
            <v>5290.4</v>
          </cell>
          <cell r="Q75">
            <v>5290.4</v>
          </cell>
          <cell r="R75">
            <v>2</v>
          </cell>
          <cell r="S75">
            <v>13785</v>
          </cell>
          <cell r="T75">
            <v>13785</v>
          </cell>
          <cell r="U75">
            <v>3</v>
          </cell>
          <cell r="V75">
            <v>13274</v>
          </cell>
          <cell r="W75">
            <v>13274</v>
          </cell>
          <cell r="X75">
            <v>3</v>
          </cell>
        </row>
        <row r="76">
          <cell r="A76" t="str">
            <v>(1)</v>
          </cell>
          <cell r="B76" t="str">
            <v>Dự án chuyển tiếp sang GĐ 2016-2020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N76">
            <v>13382.875</v>
          </cell>
          <cell r="O76">
            <v>0</v>
          </cell>
          <cell r="P76">
            <v>4500.4</v>
          </cell>
          <cell r="Q76">
            <v>4500.4</v>
          </cell>
          <cell r="R76">
            <v>1</v>
          </cell>
          <cell r="S76">
            <v>4100</v>
          </cell>
          <cell r="T76">
            <v>4100</v>
          </cell>
          <cell r="U76">
            <v>1</v>
          </cell>
          <cell r="V76">
            <v>4100</v>
          </cell>
          <cell r="W76">
            <v>4100</v>
          </cell>
          <cell r="X76">
            <v>1</v>
          </cell>
        </row>
        <row r="77">
          <cell r="A77" t="str">
            <v>6</v>
          </cell>
          <cell r="B77" t="str">
            <v>Khu dân cư nhà ở xã hội Tân Phú Đông(Phú Hòa)</v>
          </cell>
          <cell r="C77" t="str">
            <v>TTPTQĐ</v>
          </cell>
          <cell r="F77" t="str">
            <v>2014-2017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str">
            <v>QĐ BCKTKT Số: 192/18/9/2012-762/08/11/2013-227a/15/6/2014</v>
          </cell>
          <cell r="N77">
            <v>13382.875</v>
          </cell>
          <cell r="O77">
            <v>0</v>
          </cell>
          <cell r="P77">
            <v>4500.4</v>
          </cell>
          <cell r="Q77">
            <v>4500.4</v>
          </cell>
          <cell r="R77">
            <v>1</v>
          </cell>
          <cell r="S77">
            <v>4100</v>
          </cell>
          <cell r="T77">
            <v>4100</v>
          </cell>
          <cell r="U77">
            <v>1</v>
          </cell>
          <cell r="V77">
            <v>4100</v>
          </cell>
          <cell r="W77">
            <v>4100</v>
          </cell>
          <cell r="X77">
            <v>1</v>
          </cell>
          <cell r="Y77" t="str">
            <v>Không điều chỉnh</v>
          </cell>
        </row>
        <row r="78">
          <cell r="A78" t="str">
            <v>9</v>
          </cell>
          <cell r="B78" t="str">
            <v>Mở rộng nghĩa trang nhân dân giai đoạn 2</v>
          </cell>
          <cell r="C78" t="str">
            <v>P LĐ TBXH</v>
          </cell>
          <cell r="F78" t="str">
            <v>2015-2017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QĐ BCKTKT số: 298/28/10/2015</v>
          </cell>
          <cell r="N78">
            <v>25899.463</v>
          </cell>
          <cell r="O78">
            <v>0</v>
          </cell>
          <cell r="P78">
            <v>25000</v>
          </cell>
          <cell r="Q78">
            <v>15000</v>
          </cell>
          <cell r="R78">
            <v>1</v>
          </cell>
          <cell r="S78">
            <v>25500</v>
          </cell>
          <cell r="T78">
            <v>0</v>
          </cell>
          <cell r="U78">
            <v>0</v>
          </cell>
          <cell r="V78">
            <v>25500</v>
          </cell>
          <cell r="W78" t="e">
            <v>#REF!</v>
          </cell>
          <cell r="X78">
            <v>0</v>
          </cell>
          <cell r="Y78" t="str">
            <v>Vốn Tập trung giảm, ghi vốn sử dụng đất 25,5 tỷ</v>
          </cell>
        </row>
        <row r="79">
          <cell r="A79" t="str">
            <v>(2)</v>
          </cell>
          <cell r="B79" t="str">
            <v>Dự án khởi công mới giai đoạn 2016-2020</v>
          </cell>
          <cell r="G79">
            <v>0</v>
          </cell>
          <cell r="H79">
            <v>10517.285</v>
          </cell>
          <cell r="I79">
            <v>10517.285</v>
          </cell>
          <cell r="J79">
            <v>0</v>
          </cell>
          <cell r="K79">
            <v>9667.125</v>
          </cell>
          <cell r="L79">
            <v>9667.125</v>
          </cell>
          <cell r="M79">
            <v>0</v>
          </cell>
          <cell r="N79">
            <v>0</v>
          </cell>
          <cell r="O79">
            <v>0</v>
          </cell>
          <cell r="P79">
            <v>790</v>
          </cell>
          <cell r="Q79">
            <v>790</v>
          </cell>
          <cell r="R79">
            <v>1</v>
          </cell>
          <cell r="S79">
            <v>9685</v>
          </cell>
          <cell r="T79">
            <v>9685</v>
          </cell>
          <cell r="U79">
            <v>2</v>
          </cell>
          <cell r="V79">
            <v>9174</v>
          </cell>
          <cell r="W79">
            <v>9174</v>
          </cell>
          <cell r="X79">
            <v>2</v>
          </cell>
        </row>
        <row r="80">
          <cell r="A80" t="str">
            <v>7</v>
          </cell>
          <cell r="B80" t="str">
            <v>Khu quy hoạch văn hóa thể thao P2 (Sân đan, cây xanh, vỉa hè, dụng cụ thể thao)</v>
          </cell>
          <cell r="C80" t="str">
            <v>P2</v>
          </cell>
          <cell r="F80" t="str">
            <v>2015-2016</v>
          </cell>
          <cell r="G80">
            <v>0</v>
          </cell>
          <cell r="H80">
            <v>0</v>
          </cell>
          <cell r="I80">
            <v>0</v>
          </cell>
          <cell r="J80" t="str">
            <v>QĐ số: 296//QĐ.UBND-XDCB ngày  28/10/2015 của UBND TP -QĐ PDDT số: 08//QĐ.UBND-XDCB ngày 05/4/2016-P2</v>
          </cell>
          <cell r="K80">
            <v>851.987</v>
          </cell>
          <cell r="L80">
            <v>851.987</v>
          </cell>
          <cell r="M80">
            <v>0</v>
          </cell>
          <cell r="N80">
            <v>0</v>
          </cell>
          <cell r="O80">
            <v>0</v>
          </cell>
          <cell r="P80">
            <v>790</v>
          </cell>
          <cell r="Q80">
            <v>790</v>
          </cell>
          <cell r="R80">
            <v>1</v>
          </cell>
          <cell r="S80">
            <v>790</v>
          </cell>
          <cell r="T80">
            <v>790</v>
          </cell>
          <cell r="U80">
            <v>1</v>
          </cell>
          <cell r="V80">
            <v>774</v>
          </cell>
          <cell r="W80">
            <v>774</v>
          </cell>
          <cell r="X80">
            <v>1</v>
          </cell>
          <cell r="Y80" t="str">
            <v>Vốn giảm theo giá trị quyết toán</v>
          </cell>
        </row>
        <row r="81">
          <cell r="A81" t="str">
            <v>8</v>
          </cell>
          <cell r="B81" t="str">
            <v>Cụm dân cư Tân Khánh Đông (KDC Đông Qưới - phần sinh lợi)</v>
          </cell>
          <cell r="C81" t="str">
            <v>Ban QLDA&amp;PTQĐ</v>
          </cell>
          <cell r="F81" t="str">
            <v>2016-2018</v>
          </cell>
          <cell r="G81" t="str">
            <v>QĐ CTĐT số: 268/14/10/2016</v>
          </cell>
          <cell r="H81">
            <v>10517.285</v>
          </cell>
          <cell r="I81">
            <v>10517.285</v>
          </cell>
          <cell r="J81" t="str">
            <v>QĐ số: 290//QĐ.UBND-XDCB ngày  25/10/2016 của UBND TP</v>
          </cell>
          <cell r="K81">
            <v>8815.138</v>
          </cell>
          <cell r="L81">
            <v>8815.138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8895</v>
          </cell>
          <cell r="T81">
            <v>8895</v>
          </cell>
          <cell r="U81">
            <v>1</v>
          </cell>
          <cell r="V81">
            <v>8400</v>
          </cell>
          <cell r="W81">
            <v>8400</v>
          </cell>
          <cell r="X81">
            <v>1</v>
          </cell>
          <cell r="Y81" t="str">
            <v>Điều chỉnh tên công trình tư Đường bội bộ KCD xã TKĐ sang Cụm dân cư TKĐ (KDC đông quưới- phần sinh lợi) Giảm vốn theo giá trị quyết toán</v>
          </cell>
        </row>
        <row r="82">
          <cell r="A82" t="str">
            <v>II.4</v>
          </cell>
          <cell r="B82" t="str">
            <v>THƯƠNG MẠI - DU LỊCH</v>
          </cell>
          <cell r="G82">
            <v>0</v>
          </cell>
          <cell r="H82">
            <v>39187.831999999995</v>
          </cell>
          <cell r="I82">
            <v>39187.831999999995</v>
          </cell>
          <cell r="J82">
            <v>0</v>
          </cell>
          <cell r="K82">
            <v>38815.979</v>
          </cell>
          <cell r="L82">
            <v>38815.979</v>
          </cell>
          <cell r="N82">
            <v>10248.547</v>
          </cell>
          <cell r="O82">
            <v>5581.5470000000005</v>
          </cell>
          <cell r="P82">
            <v>44850.08</v>
          </cell>
          <cell r="Q82">
            <v>26350.08</v>
          </cell>
          <cell r="R82">
            <v>5</v>
          </cell>
          <cell r="S82">
            <v>43441.821</v>
          </cell>
          <cell r="T82">
            <v>24941.821000000004</v>
          </cell>
          <cell r="U82">
            <v>5</v>
          </cell>
          <cell r="V82">
            <v>37853</v>
          </cell>
          <cell r="W82">
            <v>19353</v>
          </cell>
          <cell r="X82">
            <v>5</v>
          </cell>
          <cell r="Y82">
            <v>0</v>
          </cell>
        </row>
        <row r="83">
          <cell r="A83" t="str">
            <v>(1)</v>
          </cell>
          <cell r="B83" t="str">
            <v>Dự án chuyễn tiếp sang GD 2016-2020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9334</v>
          </cell>
          <cell r="O83">
            <v>4667</v>
          </cell>
          <cell r="P83">
            <v>4350.04</v>
          </cell>
          <cell r="Q83">
            <v>4350.04</v>
          </cell>
          <cell r="R83">
            <v>2</v>
          </cell>
          <cell r="S83">
            <v>4350.04</v>
          </cell>
          <cell r="T83">
            <v>4350.04</v>
          </cell>
          <cell r="U83">
            <v>2</v>
          </cell>
          <cell r="V83">
            <v>4332</v>
          </cell>
          <cell r="W83">
            <v>4332</v>
          </cell>
          <cell r="X83">
            <v>2</v>
          </cell>
          <cell r="Y83">
            <v>0</v>
          </cell>
        </row>
        <row r="84">
          <cell r="A84" t="str">
            <v>9</v>
          </cell>
          <cell r="B84" t="str">
            <v> Chợ cá Sa Đéc (vốn dân 50%, nhà nước 50%)</v>
          </cell>
          <cell r="C84" t="str">
            <v>BQLC</v>
          </cell>
          <cell r="F84" t="str">
            <v>2015-2017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str">
            <v>QĐ BCKTKT số: 195/QĐ-UBND-XCB ngày 27/8/2015của UBND TP</v>
          </cell>
          <cell r="N84">
            <v>2921</v>
          </cell>
          <cell r="O84">
            <v>1460.5</v>
          </cell>
          <cell r="P84">
            <v>1300</v>
          </cell>
          <cell r="Q84">
            <v>1300</v>
          </cell>
          <cell r="R84">
            <v>1</v>
          </cell>
          <cell r="S84">
            <v>1300</v>
          </cell>
          <cell r="T84">
            <v>1300</v>
          </cell>
          <cell r="U84">
            <v>1</v>
          </cell>
          <cell r="V84">
            <v>1270</v>
          </cell>
          <cell r="W84">
            <v>1270</v>
          </cell>
          <cell r="X84">
            <v>1</v>
          </cell>
          <cell r="Y84" t="str">
            <v>Vốn giảm theo giá trị quyết toán</v>
          </cell>
        </row>
        <row r="85">
          <cell r="A85" t="str">
            <v>10</v>
          </cell>
          <cell r="B85" t="str">
            <v> Chợ Nông sản thành phố (vốn dân 50%, nhà nước 50%)</v>
          </cell>
          <cell r="C85" t="str">
            <v>BQLC</v>
          </cell>
          <cell r="F85" t="str">
            <v>2015-2017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QĐ BCKTKT số; 190/QĐ-UBND-XDCB ngày 24/8/2015 của UBND TP</v>
          </cell>
          <cell r="N85">
            <v>6413</v>
          </cell>
          <cell r="O85">
            <v>3206.5</v>
          </cell>
          <cell r="P85">
            <v>3050.04</v>
          </cell>
          <cell r="Q85">
            <v>3050.04</v>
          </cell>
          <cell r="R85">
            <v>1</v>
          </cell>
          <cell r="S85">
            <v>3050.04</v>
          </cell>
          <cell r="T85">
            <v>3050.04</v>
          </cell>
          <cell r="U85">
            <v>1</v>
          </cell>
          <cell r="V85">
            <v>3062</v>
          </cell>
          <cell r="W85">
            <v>3062</v>
          </cell>
          <cell r="X85">
            <v>1</v>
          </cell>
          <cell r="Y85" t="str">
            <v>Bổ sung vốn để quyết toán công trình</v>
          </cell>
        </row>
        <row r="86">
          <cell r="A86" t="str">
            <v>(2)</v>
          </cell>
          <cell r="B86" t="str">
            <v>Dự án khởi công mới giai đoạn 2016-2020</v>
          </cell>
          <cell r="G86">
            <v>0</v>
          </cell>
          <cell r="H86">
            <v>39187.831999999995</v>
          </cell>
          <cell r="I86">
            <v>39187.831999999995</v>
          </cell>
          <cell r="J86">
            <v>0</v>
          </cell>
          <cell r="K86">
            <v>38815.979</v>
          </cell>
          <cell r="L86">
            <v>38815.979</v>
          </cell>
          <cell r="M86">
            <v>0</v>
          </cell>
          <cell r="N86">
            <v>914.547</v>
          </cell>
          <cell r="O86">
            <v>914.547</v>
          </cell>
          <cell r="P86">
            <v>40500.04</v>
          </cell>
          <cell r="Q86">
            <v>22000.04</v>
          </cell>
          <cell r="R86">
            <v>3</v>
          </cell>
          <cell r="S86">
            <v>39091.781</v>
          </cell>
          <cell r="T86">
            <v>20591.781000000003</v>
          </cell>
          <cell r="U86">
            <v>3</v>
          </cell>
          <cell r="V86">
            <v>33521</v>
          </cell>
          <cell r="W86">
            <v>15021</v>
          </cell>
          <cell r="X86">
            <v>3</v>
          </cell>
          <cell r="Y86">
            <v>0</v>
          </cell>
        </row>
        <row r="87">
          <cell r="A87" t="str">
            <v>11</v>
          </cell>
          <cell r="B87" t="str">
            <v>Hạ tầng phát triển du lịch thành phố Sa Đéc (hạng mục: đường Lê Lợi và đường Ông Thung Cai Dao)- đối ứng vốn tỉnh hỗ trợ</v>
          </cell>
          <cell r="C87" t="str">
            <v>Ban QLDA&amp;PTQĐ</v>
          </cell>
          <cell r="F87" t="str">
            <v>2016-2018</v>
          </cell>
          <cell r="G87" t="str">
            <v>QĐ CTĐT số:  199a/07/9/2015</v>
          </cell>
          <cell r="H87">
            <v>30094.493</v>
          </cell>
          <cell r="I87">
            <v>30094.493</v>
          </cell>
          <cell r="J87" t="str">
            <v>QĐ BCKTKT số: 269/QĐ-UBND-XDCB ngày 30/10/2015 của UBND TP</v>
          </cell>
          <cell r="K87">
            <v>30021.238</v>
          </cell>
          <cell r="L87">
            <v>30021.238</v>
          </cell>
          <cell r="M87">
            <v>0</v>
          </cell>
          <cell r="N87">
            <v>0</v>
          </cell>
          <cell r="O87">
            <v>0</v>
          </cell>
          <cell r="P87">
            <v>30000.04</v>
          </cell>
          <cell r="Q87">
            <v>11500.04</v>
          </cell>
          <cell r="R87">
            <v>1</v>
          </cell>
          <cell r="S87">
            <v>30000.04</v>
          </cell>
          <cell r="T87">
            <v>11500.04</v>
          </cell>
          <cell r="U87">
            <v>1</v>
          </cell>
          <cell r="V87">
            <v>25000</v>
          </cell>
          <cell r="W87">
            <v>6500</v>
          </cell>
          <cell r="X87">
            <v>1</v>
          </cell>
          <cell r="Y87" t="str">
            <v>Vốn giảm theo giá trị quyết toán vốn tập trung</v>
          </cell>
        </row>
        <row r="88">
          <cell r="A88" t="str">
            <v>12</v>
          </cell>
          <cell r="B88" t="str">
            <v>Cảnh Quan làng hoa Sa Nhiên - Cai Dao</v>
          </cell>
          <cell r="C88" t="str">
            <v>Ban QLDA&amp;PTQĐ</v>
          </cell>
          <cell r="F88" t="str">
            <v>2016-2018</v>
          </cell>
          <cell r="G88" t="str">
            <v>QĐ CTĐT số: 226/31/8/2015</v>
          </cell>
          <cell r="H88">
            <v>9093.339</v>
          </cell>
          <cell r="I88">
            <v>9093.339</v>
          </cell>
          <cell r="J88" t="str">
            <v>QĐ BCKTKT số: 321/QĐ-UBND-XDCB ngày 28/10/2016 của UBND TP</v>
          </cell>
          <cell r="K88">
            <v>8794.741</v>
          </cell>
          <cell r="L88">
            <v>8794.741</v>
          </cell>
          <cell r="M88">
            <v>0</v>
          </cell>
          <cell r="N88">
            <v>0</v>
          </cell>
          <cell r="O88">
            <v>0</v>
          </cell>
          <cell r="P88">
            <v>9000</v>
          </cell>
          <cell r="Q88">
            <v>9000</v>
          </cell>
          <cell r="R88">
            <v>1</v>
          </cell>
          <cell r="S88">
            <v>8794.741</v>
          </cell>
          <cell r="T88">
            <v>8794.741</v>
          </cell>
          <cell r="U88">
            <v>1</v>
          </cell>
          <cell r="V88">
            <v>8395</v>
          </cell>
          <cell r="W88">
            <v>8395</v>
          </cell>
          <cell r="X88">
            <v>1</v>
          </cell>
          <cell r="Y88" t="str">
            <v>Vốn giảm theo quyết định đầu tư</v>
          </cell>
        </row>
        <row r="89">
          <cell r="A89" t="str">
            <v>13</v>
          </cell>
          <cell r="B89" t="str">
            <v>Cầu cảnh làng hoa</v>
          </cell>
          <cell r="C89" t="str">
            <v>Ban QLDA&amp;PTQĐ</v>
          </cell>
          <cell r="F89" t="str">
            <v>2015-2017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str">
            <v>QĐ BCKTKT số: 372/QĐ-UBND-XDCB ngày 30/10/2015 của UBND TP</v>
          </cell>
          <cell r="N89">
            <v>914.547</v>
          </cell>
          <cell r="O89">
            <v>914.547</v>
          </cell>
          <cell r="P89">
            <v>1500</v>
          </cell>
          <cell r="Q89">
            <v>1500</v>
          </cell>
          <cell r="R89">
            <v>1</v>
          </cell>
          <cell r="S89">
            <v>297</v>
          </cell>
          <cell r="T89">
            <v>297</v>
          </cell>
          <cell r="U89">
            <v>1</v>
          </cell>
          <cell r="V89">
            <v>126</v>
          </cell>
          <cell r="W89">
            <v>126</v>
          </cell>
          <cell r="X89">
            <v>1</v>
          </cell>
          <cell r="Y89" t="str">
            <v>Vốn giảm theo giá trị quyết toán</v>
          </cell>
        </row>
        <row r="90">
          <cell r="A90" t="str">
            <v>16</v>
          </cell>
          <cell r="B90" t="str">
            <v>Cột mốc Trường Sa và Bến tàu du lịch Sông Tiền</v>
          </cell>
          <cell r="C90" t="str">
            <v>Ban QLDAXD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8000</v>
          </cell>
          <cell r="Q90">
            <v>8000</v>
          </cell>
          <cell r="R90">
            <v>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 t="e">
            <v>#REF!</v>
          </cell>
          <cell r="X90">
            <v>0</v>
          </cell>
          <cell r="Y90" t="str">
            <v>Giảm</v>
          </cell>
        </row>
        <row r="91">
          <cell r="A91" t="str">
            <v>II.5</v>
          </cell>
          <cell r="B91" t="str">
            <v>GIAO THÔNG</v>
          </cell>
          <cell r="G91">
            <v>0</v>
          </cell>
          <cell r="H91">
            <v>208533.87800000003</v>
          </cell>
          <cell r="I91">
            <v>208533.87800000003</v>
          </cell>
          <cell r="J91">
            <v>0</v>
          </cell>
          <cell r="K91">
            <v>110201.337</v>
          </cell>
          <cell r="L91">
            <v>110201.337</v>
          </cell>
          <cell r="M91">
            <v>0</v>
          </cell>
          <cell r="N91">
            <v>108167.853</v>
          </cell>
          <cell r="O91">
            <v>104249.853</v>
          </cell>
          <cell r="P91">
            <v>240594</v>
          </cell>
          <cell r="Q91">
            <v>240594</v>
          </cell>
          <cell r="R91">
            <v>31</v>
          </cell>
          <cell r="S91">
            <v>162252</v>
          </cell>
          <cell r="T91">
            <v>125243</v>
          </cell>
          <cell r="U91">
            <v>27</v>
          </cell>
          <cell r="V91">
            <v>174970.733</v>
          </cell>
          <cell r="W91">
            <v>147441.563</v>
          </cell>
          <cell r="X91">
            <v>31</v>
          </cell>
          <cell r="Y91">
            <v>0</v>
          </cell>
        </row>
        <row r="92">
          <cell r="A92" t="str">
            <v>(1)</v>
          </cell>
          <cell r="B92" t="str">
            <v>Dự án chuyễn tiếp sang GD 2016-2020</v>
          </cell>
          <cell r="G92">
            <v>0</v>
          </cell>
          <cell r="H92">
            <v>85003.326</v>
          </cell>
          <cell r="I92">
            <v>85003.326</v>
          </cell>
          <cell r="J92">
            <v>0</v>
          </cell>
          <cell r="K92">
            <v>53630.389</v>
          </cell>
          <cell r="L92">
            <v>53630.389</v>
          </cell>
          <cell r="M92">
            <v>0</v>
          </cell>
          <cell r="N92">
            <v>70188.853</v>
          </cell>
          <cell r="O92">
            <v>66270.853</v>
          </cell>
          <cell r="P92">
            <v>90425</v>
          </cell>
          <cell r="Q92">
            <v>90425</v>
          </cell>
          <cell r="R92">
            <v>10</v>
          </cell>
          <cell r="S92">
            <v>104343</v>
          </cell>
          <cell r="T92">
            <v>68934</v>
          </cell>
          <cell r="U92">
            <v>10</v>
          </cell>
          <cell r="V92">
            <v>68441</v>
          </cell>
          <cell r="W92">
            <v>64832</v>
          </cell>
          <cell r="X92">
            <v>9</v>
          </cell>
          <cell r="Y92">
            <v>0</v>
          </cell>
        </row>
        <row r="93">
          <cell r="A93" t="str">
            <v>14</v>
          </cell>
          <cell r="B93" t="str">
            <v>Đường kênh Đốc Phủ Hiền bờ phải nối dài (Bà Lài bờ phải cũ)</v>
          </cell>
          <cell r="C93" t="str">
            <v>xã TPĐ</v>
          </cell>
          <cell r="F93" t="str">
            <v>2015-2016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str">
            <v>QĐ BCKTKT số: 263/QĐ-UBND-XDCB ngày 30/10/2014 của UBND TP</v>
          </cell>
          <cell r="N93">
            <v>1262.02</v>
          </cell>
          <cell r="O93">
            <v>1262.02</v>
          </cell>
          <cell r="P93">
            <v>1200</v>
          </cell>
          <cell r="Q93">
            <v>1200</v>
          </cell>
          <cell r="R93">
            <v>1</v>
          </cell>
          <cell r="S93">
            <v>1000</v>
          </cell>
          <cell r="T93">
            <v>1000</v>
          </cell>
          <cell r="U93">
            <v>1</v>
          </cell>
          <cell r="V93">
            <v>888</v>
          </cell>
          <cell r="W93">
            <v>888</v>
          </cell>
          <cell r="X93">
            <v>1</v>
          </cell>
          <cell r="Y93" t="str">
            <v>Vốn giảm theo giá trị quyết toán</v>
          </cell>
        </row>
        <row r="94">
          <cell r="A94" t="str">
            <v>*</v>
          </cell>
          <cell r="B94" t="str">
            <v>Đường nối từ trường Nguyễn Đình Chiểu đến KDC Phú Long</v>
          </cell>
          <cell r="C94" t="str">
            <v>xã TPĐ</v>
          </cell>
          <cell r="F94" t="str">
            <v>2015-2016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str">
            <v>QĐ BCKTKT số: 264/QĐ-UBND-XDCB ngày 30/10/2014của UBND TP</v>
          </cell>
          <cell r="N94">
            <v>2952</v>
          </cell>
          <cell r="O94">
            <v>2952</v>
          </cell>
          <cell r="P94">
            <v>200</v>
          </cell>
          <cell r="Q94">
            <v>200</v>
          </cell>
          <cell r="R94">
            <v>1</v>
          </cell>
          <cell r="S94">
            <v>100</v>
          </cell>
          <cell r="T94">
            <v>100</v>
          </cell>
          <cell r="U94">
            <v>1</v>
          </cell>
          <cell r="V94">
            <v>0</v>
          </cell>
          <cell r="W94">
            <v>0</v>
          </cell>
          <cell r="Y94" t="str">
            <v>Giảm
Do có chủ trương chưa thực hiện trong giai đoạn này</v>
          </cell>
        </row>
        <row r="95">
          <cell r="A95" t="str">
            <v>15</v>
          </cell>
          <cell r="B95" t="str">
            <v>Đường Cái bè </v>
          </cell>
          <cell r="C95" t="str">
            <v>xã TKĐ</v>
          </cell>
          <cell r="F95" t="str">
            <v>2013-2016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QĐ BCKTKT số: 217/31/10/2013</v>
          </cell>
          <cell r="N95">
            <v>3184</v>
          </cell>
          <cell r="O95">
            <v>3184</v>
          </cell>
          <cell r="P95">
            <v>1510</v>
          </cell>
          <cell r="Q95">
            <v>1510</v>
          </cell>
          <cell r="R95">
            <v>1</v>
          </cell>
          <cell r="S95">
            <v>1574</v>
          </cell>
          <cell r="T95">
            <v>1574</v>
          </cell>
          <cell r="U95">
            <v>1</v>
          </cell>
          <cell r="V95">
            <v>1574</v>
          </cell>
          <cell r="W95">
            <v>1574</v>
          </cell>
          <cell r="X95">
            <v>1</v>
          </cell>
          <cell r="Y95" t="str">
            <v>Không thay đổi</v>
          </cell>
        </row>
        <row r="96">
          <cell r="A96" t="str">
            <v>16</v>
          </cell>
          <cell r="B96" t="str">
            <v>Đường cặp rạch nàng Hai (cây me) Trần Phú đến Nguyễn Văn Phát</v>
          </cell>
          <cell r="C96" t="str">
            <v>P.AH</v>
          </cell>
          <cell r="F96" t="str">
            <v>2013-2016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str">
            <v>QĐBCKTKT số 196/QĐ-UBND-XDCB ngày 29/10/2013 của UBND TP</v>
          </cell>
          <cell r="N96">
            <v>5161</v>
          </cell>
          <cell r="O96">
            <v>5161</v>
          </cell>
          <cell r="P96">
            <v>850</v>
          </cell>
          <cell r="Q96">
            <v>850</v>
          </cell>
          <cell r="R96">
            <v>1</v>
          </cell>
          <cell r="S96">
            <v>850</v>
          </cell>
          <cell r="T96">
            <v>850</v>
          </cell>
          <cell r="U96">
            <v>1</v>
          </cell>
          <cell r="V96">
            <v>832</v>
          </cell>
          <cell r="W96">
            <v>832</v>
          </cell>
          <cell r="X96">
            <v>1</v>
          </cell>
          <cell r="Y96" t="str">
            <v>Vốn giảm theo giá trị quyết toán</v>
          </cell>
        </row>
        <row r="97">
          <cell r="A97" t="str">
            <v>17</v>
          </cell>
          <cell r="B97" t="str">
            <v>Đường Đình (từ ĐT 848 đến cầu Đình)</v>
          </cell>
          <cell r="C97" t="str">
            <v>Ban QLDA&amp;PTQĐ</v>
          </cell>
          <cell r="F97" t="str">
            <v>2012-2016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str">
            <v>QĐ BCKTKT số: 164/QĐ-UBND-XDCB ngày 06/9/2012 của UBND TP</v>
          </cell>
          <cell r="N97">
            <v>4663</v>
          </cell>
          <cell r="O97">
            <v>4663</v>
          </cell>
          <cell r="P97">
            <v>1050</v>
          </cell>
          <cell r="Q97">
            <v>1050</v>
          </cell>
          <cell r="R97">
            <v>1</v>
          </cell>
          <cell r="S97">
            <v>1050</v>
          </cell>
          <cell r="T97">
            <v>1050</v>
          </cell>
          <cell r="U97">
            <v>1</v>
          </cell>
          <cell r="V97">
            <v>649</v>
          </cell>
          <cell r="W97">
            <v>649</v>
          </cell>
          <cell r="X97">
            <v>1</v>
          </cell>
          <cell r="Y97" t="str">
            <v>Vốn giảm theo giá trị quyết toán</v>
          </cell>
        </row>
        <row r="98">
          <cell r="A98" t="str">
            <v>18</v>
          </cell>
          <cell r="B98" t="str">
            <v>Đường cặp rạch nàng Hai (cây me) từ đường Nguyễn Văn Phát đến cầu Rạch Rẫy</v>
          </cell>
          <cell r="C98" t="str">
            <v>P.AH</v>
          </cell>
          <cell r="F98" t="str">
            <v>2013-2016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str">
            <v>QĐ BCKTKT số: 195/QĐ-UBND-XDCB ngày 29/10/2013 của UBND TP</v>
          </cell>
          <cell r="N98">
            <v>4118</v>
          </cell>
          <cell r="O98">
            <v>4118</v>
          </cell>
          <cell r="P98">
            <v>730</v>
          </cell>
          <cell r="Q98">
            <v>730</v>
          </cell>
          <cell r="R98">
            <v>1</v>
          </cell>
          <cell r="S98">
            <v>730</v>
          </cell>
          <cell r="T98">
            <v>730</v>
          </cell>
          <cell r="U98">
            <v>1</v>
          </cell>
          <cell r="V98">
            <v>569</v>
          </cell>
          <cell r="W98">
            <v>569</v>
          </cell>
          <cell r="X98">
            <v>1</v>
          </cell>
          <cell r="Y98" t="str">
            <v>Vốn giảm theo giá trị quyết toán</v>
          </cell>
        </row>
        <row r="99">
          <cell r="A99" t="str">
            <v>19</v>
          </cell>
          <cell r="B99" t="str">
            <v>Mở rộng đường Ngã Cạy bờ trái</v>
          </cell>
          <cell r="C99" t="str">
            <v>xã TPĐ</v>
          </cell>
          <cell r="F99" t="str">
            <v>2015-2016</v>
          </cell>
          <cell r="G99" t="str">
            <v>QĐ CTĐT số: 280/27/10/2015</v>
          </cell>
          <cell r="H99">
            <v>5832</v>
          </cell>
          <cell r="I99">
            <v>5832</v>
          </cell>
          <cell r="J99">
            <v>0</v>
          </cell>
          <cell r="K99">
            <v>0</v>
          </cell>
          <cell r="L99">
            <v>0</v>
          </cell>
          <cell r="M99" t="str">
            <v>QĐ BCKTKT số: 232/QĐ-UBND-XDCB ngày 27/10/2014-QĐ BCKTKT dc số: 324/QĐ-UBND-XDCB ngày 30/10/2015 của UBND TP</v>
          </cell>
          <cell r="N99">
            <v>5832</v>
          </cell>
          <cell r="O99">
            <v>5832</v>
          </cell>
          <cell r="P99">
            <v>5800</v>
          </cell>
          <cell r="Q99">
            <v>5800</v>
          </cell>
          <cell r="R99">
            <v>1</v>
          </cell>
          <cell r="S99">
            <v>5630</v>
          </cell>
          <cell r="T99">
            <v>5630</v>
          </cell>
          <cell r="U99">
            <v>1</v>
          </cell>
          <cell r="V99">
            <v>5320</v>
          </cell>
          <cell r="W99">
            <v>5320</v>
          </cell>
          <cell r="X99">
            <v>1</v>
          </cell>
          <cell r="Y99" t="str">
            <v>Vốn giảm do chi phí công trình giảm</v>
          </cell>
        </row>
        <row r="100">
          <cell r="A100" t="str">
            <v>20</v>
          </cell>
          <cell r="B100" t="str">
            <v>Đường Cao Mên dưới (đoạn từ cầu Ba Dớn - chùa Linh Nguyên</v>
          </cell>
          <cell r="C100" t="str">
            <v>xã TQT</v>
          </cell>
          <cell r="F100" t="str">
            <v>2016-2017</v>
          </cell>
          <cell r="G100" t="str">
            <v>QĐ CTĐT số: 219/09/10/2015</v>
          </cell>
          <cell r="H100">
            <v>2582.368</v>
          </cell>
          <cell r="I100">
            <v>2582.368</v>
          </cell>
          <cell r="J100" t="str">
            <v>QĐ BCKTKT số: 299/QĐ-UBND-XDCB ngày 28/10/2015 của UBND TP</v>
          </cell>
          <cell r="K100">
            <v>2578.281</v>
          </cell>
          <cell r="L100">
            <v>2578.281</v>
          </cell>
          <cell r="M100">
            <v>0</v>
          </cell>
          <cell r="N100">
            <v>0</v>
          </cell>
          <cell r="O100">
            <v>0</v>
          </cell>
          <cell r="P100">
            <v>2500</v>
          </cell>
          <cell r="Q100">
            <v>2500</v>
          </cell>
          <cell r="R100">
            <v>1</v>
          </cell>
          <cell r="S100">
            <v>2409</v>
          </cell>
          <cell r="T100">
            <v>1500</v>
          </cell>
          <cell r="U100">
            <v>1</v>
          </cell>
          <cell r="V100">
            <v>2409</v>
          </cell>
          <cell r="W100">
            <v>1500</v>
          </cell>
          <cell r="X100">
            <v>1</v>
          </cell>
          <cell r="Y100" t="str">
            <v>Nguồn vốn. bố trí vốn vay còn thừa: 909 trđ.vốn tập trung 1,5 tỷ </v>
          </cell>
        </row>
        <row r="101">
          <cell r="A101" t="str">
            <v>21</v>
          </cell>
          <cell r="B101" t="str">
            <v>Đường từ Nguyễn Sinh Sắc đến Khu Liên hợp thể dục thể thao</v>
          </cell>
          <cell r="C101" t="str">
            <v>Ban QLDA&amp;PTQĐ</v>
          </cell>
          <cell r="F101" t="str">
            <v>2016-2018</v>
          </cell>
          <cell r="G101" t="str">
            <v>QĐ CTĐT số: 305/29/10/2015</v>
          </cell>
          <cell r="H101">
            <v>51134.662</v>
          </cell>
          <cell r="I101">
            <v>51134.662</v>
          </cell>
          <cell r="J101" t="str">
            <v>QĐ PD DA số: 270/QĐ-UBND-XDCB ngày 17/10/2016 của UBND TP</v>
          </cell>
          <cell r="K101">
            <v>51052.108</v>
          </cell>
          <cell r="L101">
            <v>51052.108</v>
          </cell>
          <cell r="M101">
            <v>0</v>
          </cell>
          <cell r="N101">
            <v>0</v>
          </cell>
          <cell r="O101">
            <v>0</v>
          </cell>
          <cell r="P101">
            <v>51135</v>
          </cell>
          <cell r="Q101">
            <v>51135</v>
          </cell>
          <cell r="R101">
            <v>1</v>
          </cell>
          <cell r="S101">
            <v>50500</v>
          </cell>
          <cell r="T101">
            <v>50500</v>
          </cell>
          <cell r="U101">
            <v>1</v>
          </cell>
          <cell r="V101">
            <v>50500</v>
          </cell>
          <cell r="W101">
            <v>50500</v>
          </cell>
          <cell r="X101">
            <v>1</v>
          </cell>
          <cell r="Y101" t="str">
            <v>Không điều chỉnh</v>
          </cell>
        </row>
        <row r="102">
          <cell r="A102" t="str">
            <v>*</v>
          </cell>
          <cell r="B102" t="str">
            <v>Đường Phạm Hữu Lầu (nối dài)</v>
          </cell>
          <cell r="C102" t="str">
            <v>Ban QLDA&amp;PTQĐ</v>
          </cell>
          <cell r="F102" t="str">
            <v>2015-2018</v>
          </cell>
          <cell r="G102" t="str">
            <v>QĐ CTĐT số: 291/28/10/2015</v>
          </cell>
          <cell r="H102">
            <v>25454.296</v>
          </cell>
          <cell r="I102">
            <v>25454.296</v>
          </cell>
          <cell r="J102">
            <v>0</v>
          </cell>
          <cell r="K102">
            <v>0</v>
          </cell>
          <cell r="L102">
            <v>0</v>
          </cell>
          <cell r="M102" t="str">
            <v> QĐ DA Số: 220/QĐ-UBND-XDCB ngày 20/10/2014 của UBND TPQĐ ĐC Dự án: 215/QĐ-UBND-XDCB ngày 29/6/2017 của UBND thành phố Sa Đéc</v>
          </cell>
          <cell r="N102">
            <v>35308.833</v>
          </cell>
          <cell r="O102">
            <v>35308.833</v>
          </cell>
          <cell r="P102">
            <v>25450</v>
          </cell>
          <cell r="Q102">
            <v>25450</v>
          </cell>
          <cell r="R102">
            <v>1</v>
          </cell>
          <cell r="S102">
            <v>6000</v>
          </cell>
          <cell r="T102">
            <v>6000</v>
          </cell>
          <cell r="U102">
            <v>1</v>
          </cell>
          <cell r="Y102" t="str">
            <v>Chuyển danh mục chuẩn bị đầu tư </v>
          </cell>
        </row>
        <row r="103">
          <cell r="A103" t="str">
            <v>22</v>
          </cell>
          <cell r="B103" t="str">
            <v>Đường Xếp Mương Đào</v>
          </cell>
          <cell r="C103" t="str">
            <v>Ban QLDA&amp;PTQĐ</v>
          </cell>
          <cell r="F103" t="str">
            <v>2016-2018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str">
            <v>QĐ BCKTKT số: 265/QĐ-UBND-XDCB ngày 30/10/2014 của UBND TP</v>
          </cell>
          <cell r="N103">
            <v>7708</v>
          </cell>
          <cell r="O103">
            <v>3790</v>
          </cell>
          <cell r="S103">
            <v>0</v>
          </cell>
          <cell r="T103">
            <v>0</v>
          </cell>
          <cell r="V103">
            <v>5700</v>
          </cell>
          <cell r="W103">
            <v>3000</v>
          </cell>
          <cell r="X103">
            <v>1</v>
          </cell>
        </row>
        <row r="104">
          <cell r="A104" t="str">
            <v>(2)</v>
          </cell>
          <cell r="B104" t="str">
            <v>Dự án khởi công mới giai đoạn 2016-2020</v>
          </cell>
          <cell r="H104">
            <v>123530.55200000001</v>
          </cell>
          <cell r="I104">
            <v>123530.55200000001</v>
          </cell>
          <cell r="J104">
            <v>0</v>
          </cell>
          <cell r="K104">
            <v>56570.94799999999</v>
          </cell>
          <cell r="L104">
            <v>56570.94799999999</v>
          </cell>
          <cell r="M104">
            <v>0</v>
          </cell>
          <cell r="N104">
            <v>37979</v>
          </cell>
          <cell r="O104">
            <v>37979</v>
          </cell>
          <cell r="P104">
            <v>150169</v>
          </cell>
          <cell r="Q104">
            <v>150169</v>
          </cell>
          <cell r="R104">
            <v>21</v>
          </cell>
          <cell r="S104">
            <v>57909</v>
          </cell>
          <cell r="T104">
            <v>56309</v>
          </cell>
          <cell r="U104">
            <v>17</v>
          </cell>
          <cell r="V104">
            <v>106529.73300000001</v>
          </cell>
          <cell r="W104">
            <v>82609.563</v>
          </cell>
          <cell r="X104">
            <v>22</v>
          </cell>
          <cell r="Y104">
            <v>0</v>
          </cell>
        </row>
        <row r="105">
          <cell r="A105" t="str">
            <v>23</v>
          </cell>
          <cell r="B105" t="str">
            <v>Đường mới song song đường NSS (từ Hùng Vương - ĐT 848 nối dài)</v>
          </cell>
          <cell r="C105" t="str">
            <v>Ban QLDA&amp;PTQĐ</v>
          </cell>
          <cell r="F105" t="str">
            <v>2015-2017</v>
          </cell>
          <cell r="G105" t="str">
            <v>QĐ CTĐT số: 302/29/10/2015</v>
          </cell>
          <cell r="H105">
            <v>37979</v>
          </cell>
          <cell r="I105">
            <v>37979</v>
          </cell>
          <cell r="J105">
            <v>0</v>
          </cell>
          <cell r="K105">
            <v>0</v>
          </cell>
          <cell r="L105">
            <v>0</v>
          </cell>
          <cell r="M105" t="str">
            <v>QĐ BCKTKT số: 237/QĐ-UBND-XDCB ngày 27/10/2014 của UBND TP</v>
          </cell>
          <cell r="N105">
            <v>37979</v>
          </cell>
          <cell r="O105">
            <v>37979</v>
          </cell>
          <cell r="P105">
            <v>37979</v>
          </cell>
          <cell r="Q105">
            <v>37979</v>
          </cell>
          <cell r="R105">
            <v>1</v>
          </cell>
          <cell r="S105">
            <v>11500</v>
          </cell>
          <cell r="T105">
            <v>9900</v>
          </cell>
          <cell r="U105">
            <v>1</v>
          </cell>
          <cell r="V105">
            <v>35000</v>
          </cell>
          <cell r="W105">
            <v>11080</v>
          </cell>
          <cell r="X105">
            <v>1</v>
          </cell>
          <cell r="Y105" t="str">
            <v>Bố trí 2 nguồn vốn: vốn tập trung: 11,080 tỷ, vốn sử dụng đất 23,920 tỷ</v>
          </cell>
        </row>
        <row r="106">
          <cell r="B106" t="str">
            <v>Đường Nguyễn Sinh Sắc (nút GT 848 đến nút giao thông QL80)</v>
          </cell>
          <cell r="C106" t="str">
            <v>Ban QLDA&amp;PTQĐ</v>
          </cell>
          <cell r="F106" t="str">
            <v>2015-2017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str">
            <v>QĐ DA số: 235/ QĐ-UBND-XDCB ngày27/10/2014 của UBND TP</v>
          </cell>
          <cell r="N106">
            <v>0</v>
          </cell>
          <cell r="O106">
            <v>0</v>
          </cell>
          <cell r="P106">
            <v>40100</v>
          </cell>
          <cell r="Q106">
            <v>40100</v>
          </cell>
          <cell r="R106">
            <v>1</v>
          </cell>
          <cell r="S106">
            <v>4250</v>
          </cell>
          <cell r="T106">
            <v>4250</v>
          </cell>
          <cell r="U106">
            <v>1</v>
          </cell>
          <cell r="V106">
            <v>0</v>
          </cell>
          <cell r="W106">
            <v>0</v>
          </cell>
          <cell r="Y106" t="str">
            <v>Giảm 
do công trình đã được tỉnh đầu tư</v>
          </cell>
        </row>
        <row r="107">
          <cell r="A107" t="str">
            <v>25</v>
          </cell>
          <cell r="B107" t="str">
            <v>Đoạn 1: Đ.Nguyễn Sinh Sắc giai đoạn 1(đoạn từ nút GT 848- đường vào Khu dân cư đô thị)</v>
          </cell>
          <cell r="C107" t="str">
            <v>Ban QLDAXD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A108" t="str">
            <v>26</v>
          </cell>
          <cell r="B108" t="str">
            <v>Đoạn 2: Đ.Nguyễn Sinh Sắc giai đoạn 2( từ đường vào KDC đô thị Phú Long-nút GT80)</v>
          </cell>
          <cell r="C108" t="str">
            <v>Ban QLDAXD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A109" t="str">
            <v>24</v>
          </cell>
          <cell r="B109" t="str">
            <v>Cầu Rạch Bà Điếc</v>
          </cell>
          <cell r="C109" t="str">
            <v>Ban QLDA&amp;PTQĐ</v>
          </cell>
          <cell r="F109" t="str">
            <v>2015-2016</v>
          </cell>
          <cell r="G109" t="str">
            <v>QĐ CTĐT số: 251/23/10/2015</v>
          </cell>
          <cell r="H109">
            <v>1793.076</v>
          </cell>
          <cell r="I109">
            <v>1793.076</v>
          </cell>
          <cell r="J109" t="str">
            <v>QĐ BCKTKT số: 317/QĐ-UBND-XDCB ngày 29/10/2015của UBND TP- QĐ PDDT số 24/QĐ-UBND-XDCB ngày /05/4/2016-PAH</v>
          </cell>
          <cell r="K109">
            <v>1793.076</v>
          </cell>
          <cell r="L109">
            <v>1793.076</v>
          </cell>
          <cell r="M109">
            <v>0</v>
          </cell>
          <cell r="N109">
            <v>0</v>
          </cell>
          <cell r="O109">
            <v>0</v>
          </cell>
          <cell r="P109">
            <v>1100</v>
          </cell>
          <cell r="Q109">
            <v>1100</v>
          </cell>
          <cell r="R109">
            <v>1</v>
          </cell>
          <cell r="S109">
            <v>1790</v>
          </cell>
          <cell r="T109">
            <v>1790</v>
          </cell>
          <cell r="U109">
            <v>1</v>
          </cell>
          <cell r="V109">
            <v>1566</v>
          </cell>
          <cell r="W109">
            <v>1566</v>
          </cell>
          <cell r="X109">
            <v>1</v>
          </cell>
          <cell r="Y109" t="str">
            <v>Vốn giảm theo giá trị quyết toán</v>
          </cell>
        </row>
        <row r="110">
          <cell r="A110" t="str">
            <v>25</v>
          </cell>
          <cell r="B110" t="str">
            <v>Mở rộng đường rạch Chùa bờ trái ( ĐT 848- cầu Ba Nhạn)</v>
          </cell>
          <cell r="C110" t="str">
            <v>P.AH</v>
          </cell>
          <cell r="F110" t="str">
            <v>2015-2017</v>
          </cell>
          <cell r="G110" t="str">
            <v>QĐ CTĐT số: 250/23/10/2015</v>
          </cell>
          <cell r="H110">
            <v>3284</v>
          </cell>
          <cell r="I110">
            <v>3284</v>
          </cell>
          <cell r="J110" t="str">
            <v>QĐ BCKTKT số: 316/QĐ-UBND-XDCB ngày 29/10/2015 của UBND TP- QĐ PDDT số: 22/QĐ-UBND-XDCB 05/4/2016 PAH</v>
          </cell>
          <cell r="K110">
            <v>2889.367</v>
          </cell>
          <cell r="L110">
            <v>2889.367</v>
          </cell>
          <cell r="M110">
            <v>0</v>
          </cell>
          <cell r="N110">
            <v>0</v>
          </cell>
          <cell r="O110">
            <v>0</v>
          </cell>
          <cell r="P110">
            <v>2600</v>
          </cell>
          <cell r="Q110">
            <v>2600</v>
          </cell>
          <cell r="R110">
            <v>1</v>
          </cell>
          <cell r="S110">
            <v>2885</v>
          </cell>
          <cell r="T110">
            <v>2885</v>
          </cell>
          <cell r="U110">
            <v>1</v>
          </cell>
          <cell r="V110">
            <v>1909</v>
          </cell>
          <cell r="W110">
            <v>1909</v>
          </cell>
          <cell r="X110">
            <v>1</v>
          </cell>
          <cell r="Y110" t="str">
            <v>Vốn giảm theo giá trị quyết toán</v>
          </cell>
        </row>
        <row r="111">
          <cell r="A111" t="str">
            <v>26</v>
          </cell>
          <cell r="B111" t="str">
            <v> Mở rộng đường rạch Chùa bờ phải ( ĐT 848- cầu Hai Đường)</v>
          </cell>
          <cell r="C111" t="str">
            <v>P.AH</v>
          </cell>
          <cell r="F111" t="str">
            <v>2015-2017</v>
          </cell>
          <cell r="G111" t="str">
            <v>QĐ CTĐT số: 249/23/10/2015</v>
          </cell>
          <cell r="H111">
            <v>2770.476</v>
          </cell>
          <cell r="I111">
            <v>2770.476</v>
          </cell>
          <cell r="J111" t="str">
            <v>QĐ BCKTKT số: 315/QĐ-UBND-XDCB ngày 29/10/2015của UBND TP- QĐ PDDT số: 26/QĐ-UBND-XDCB ngày 11/5/2016 PAH</v>
          </cell>
          <cell r="K111">
            <v>2244.86</v>
          </cell>
          <cell r="L111">
            <v>2244.86</v>
          </cell>
          <cell r="M111">
            <v>0</v>
          </cell>
          <cell r="N111">
            <v>0</v>
          </cell>
          <cell r="O111">
            <v>0</v>
          </cell>
          <cell r="P111">
            <v>2140</v>
          </cell>
          <cell r="Q111">
            <v>2140</v>
          </cell>
          <cell r="R111">
            <v>1</v>
          </cell>
          <cell r="S111">
            <v>2245</v>
          </cell>
          <cell r="T111">
            <v>2245</v>
          </cell>
          <cell r="U111">
            <v>1</v>
          </cell>
          <cell r="V111">
            <v>2123</v>
          </cell>
          <cell r="W111">
            <v>2123</v>
          </cell>
          <cell r="X111">
            <v>1</v>
          </cell>
          <cell r="Y111" t="str">
            <v>Vốn giảm theo giá trị quyết toán</v>
          </cell>
        </row>
        <row r="112">
          <cell r="A112" t="str">
            <v>27</v>
          </cell>
          <cell r="B112" t="str">
            <v>Đường rạch Trâm Bầu</v>
          </cell>
          <cell r="C112" t="str">
            <v>Ban QLDA&amp;PTQĐ</v>
          </cell>
          <cell r="F112" t="str">
            <v>2016-2017</v>
          </cell>
          <cell r="G112" t="str">
            <v>QĐ CTĐT số: 333/30/10/2015</v>
          </cell>
          <cell r="H112">
            <v>4590.96</v>
          </cell>
          <cell r="I112">
            <v>4590.96</v>
          </cell>
          <cell r="J112" t="str">
            <v>QĐ BCKTKT số: 273/QĐ-UBND-XDCB ngày 20/10/2016 của UBND TP</v>
          </cell>
          <cell r="K112">
            <v>3945</v>
          </cell>
          <cell r="L112">
            <v>3945</v>
          </cell>
          <cell r="M112">
            <v>0</v>
          </cell>
          <cell r="N112">
            <v>0</v>
          </cell>
          <cell r="O112">
            <v>0</v>
          </cell>
          <cell r="P112">
            <v>4590</v>
          </cell>
          <cell r="Q112">
            <v>4590</v>
          </cell>
          <cell r="R112">
            <v>1</v>
          </cell>
          <cell r="S112">
            <v>3940</v>
          </cell>
          <cell r="T112">
            <v>3940</v>
          </cell>
          <cell r="U112">
            <v>1</v>
          </cell>
          <cell r="V112">
            <v>3500</v>
          </cell>
          <cell r="W112">
            <v>3500</v>
          </cell>
          <cell r="X112">
            <v>1</v>
          </cell>
          <cell r="Y112" t="str">
            <v>Vốn giảm do giỏm dự phòng trượt giá</v>
          </cell>
        </row>
        <row r="113">
          <cell r="A113" t="str">
            <v>28</v>
          </cell>
          <cell r="B113" t="str">
            <v>Mở rộng đường cặp rạch Nàng Hai ( từ cầu Hồ Tùng Mậu- chùa Tây Hưng)</v>
          </cell>
          <cell r="C113" t="str">
            <v>P.AH</v>
          </cell>
          <cell r="F113" t="str">
            <v>2015-2017</v>
          </cell>
          <cell r="G113" t="str">
            <v>QĐ CTĐT số: 247/23/10/2015</v>
          </cell>
          <cell r="H113">
            <v>3256.272</v>
          </cell>
          <cell r="I113">
            <v>3256.272</v>
          </cell>
          <cell r="J113" t="str">
            <v>QĐ BCKTKT số: 369/QĐ-UBND-XDCB ngày  30/10/2015 của UBND TP -QĐ PDDT số: 28/QĐ-UBND-XDCB ngày 11/5/2016-PAH</v>
          </cell>
          <cell r="K113">
            <v>2779.304</v>
          </cell>
          <cell r="L113">
            <v>2779.304</v>
          </cell>
          <cell r="M113">
            <v>0</v>
          </cell>
          <cell r="N113">
            <v>0</v>
          </cell>
          <cell r="O113">
            <v>0</v>
          </cell>
          <cell r="P113">
            <v>2700</v>
          </cell>
          <cell r="Q113">
            <v>2700</v>
          </cell>
          <cell r="R113">
            <v>1</v>
          </cell>
          <cell r="S113">
            <v>2775</v>
          </cell>
          <cell r="T113">
            <v>2775</v>
          </cell>
          <cell r="U113">
            <v>1</v>
          </cell>
          <cell r="V113">
            <v>2500</v>
          </cell>
          <cell r="W113">
            <v>2500</v>
          </cell>
          <cell r="X113">
            <v>1</v>
          </cell>
          <cell r="Y113" t="str">
            <v>Vốn giảm theo giá trị quyết toán</v>
          </cell>
        </row>
        <row r="114">
          <cell r="A114" t="str">
            <v>29</v>
          </cell>
          <cell r="B114" t="str">
            <v>Mở rộng đường rạch Chùa bờ trái ( ĐT 848- Trường MG Tân An )</v>
          </cell>
          <cell r="C114" t="str">
            <v>Ban QLDA&amp;PTQĐ</v>
          </cell>
          <cell r="F114" t="str">
            <v>2016-2017</v>
          </cell>
          <cell r="G114" t="str">
            <v>QĐ CTĐT số: 371/30/10/2015</v>
          </cell>
          <cell r="H114">
            <v>2750.159</v>
          </cell>
          <cell r="I114">
            <v>2750.159</v>
          </cell>
          <cell r="J114" t="str">
            <v>QĐ BCKTKT số: 275/QĐ-UBND-XDCB ngày 20/10/2016 của UBND TP</v>
          </cell>
          <cell r="K114">
            <v>1983</v>
          </cell>
          <cell r="L114">
            <v>1983</v>
          </cell>
          <cell r="M114">
            <v>0</v>
          </cell>
          <cell r="N114">
            <v>0</v>
          </cell>
          <cell r="O114">
            <v>0</v>
          </cell>
          <cell r="P114">
            <v>2750</v>
          </cell>
          <cell r="Q114">
            <v>2750</v>
          </cell>
          <cell r="R114">
            <v>1</v>
          </cell>
          <cell r="S114">
            <v>1980</v>
          </cell>
          <cell r="T114">
            <v>1980</v>
          </cell>
          <cell r="U114">
            <v>1</v>
          </cell>
          <cell r="V114">
            <v>1680</v>
          </cell>
          <cell r="W114">
            <v>1680</v>
          </cell>
          <cell r="X114">
            <v>1</v>
          </cell>
          <cell r="Y114" t="str">
            <v>Giảm do bồi thường giảm</v>
          </cell>
        </row>
        <row r="115">
          <cell r="A115" t="str">
            <v>30</v>
          </cell>
          <cell r="B115" t="str">
            <v>Mở rộng đường rạch Chùa bờ phải ( ĐT 848- Trường tiểu học Tân An)</v>
          </cell>
          <cell r="C115" t="str">
            <v>Ban QLDA&amp;PTQĐ</v>
          </cell>
          <cell r="F115" t="str">
            <v>2016-2018</v>
          </cell>
          <cell r="G115" t="str">
            <v>QĐ CTĐT số: 335/30/10/2015</v>
          </cell>
          <cell r="H115">
            <v>3398.122</v>
          </cell>
          <cell r="I115">
            <v>3398.122</v>
          </cell>
          <cell r="J115" t="str">
            <v>QĐ BCKTKT số: 274/QĐ-UBND-XDCB ngày 20/10/2016 của UBND TP</v>
          </cell>
          <cell r="K115">
            <v>1910.189</v>
          </cell>
          <cell r="L115">
            <v>1910.189</v>
          </cell>
          <cell r="M115">
            <v>0</v>
          </cell>
          <cell r="N115">
            <v>0</v>
          </cell>
          <cell r="O115">
            <v>0</v>
          </cell>
          <cell r="P115">
            <v>3390</v>
          </cell>
          <cell r="Q115">
            <v>3390</v>
          </cell>
          <cell r="R115">
            <v>1</v>
          </cell>
          <cell r="S115">
            <v>1900</v>
          </cell>
          <cell r="T115">
            <v>1900</v>
          </cell>
          <cell r="U115">
            <v>1</v>
          </cell>
          <cell r="V115">
            <v>1900</v>
          </cell>
          <cell r="W115">
            <v>1899.83</v>
          </cell>
          <cell r="X115">
            <v>1</v>
          </cell>
          <cell r="Y115" t="str">
            <v>Không điều chỉnh</v>
          </cell>
        </row>
        <row r="116">
          <cell r="A116" t="str">
            <v>31</v>
          </cell>
          <cell r="B116" t="str">
            <v>Đường rạch Cao Mên (từ ĐT 852 đến cầu Miễu)</v>
          </cell>
          <cell r="C116" t="str">
            <v>P.AH</v>
          </cell>
          <cell r="F116" t="str">
            <v>2015-2017</v>
          </cell>
          <cell r="G116" t="str">
            <v>QĐ CTĐT số: 248/23/10/2015</v>
          </cell>
          <cell r="H116">
            <v>1816.425</v>
          </cell>
          <cell r="I116">
            <v>1816.425</v>
          </cell>
          <cell r="J116" t="str">
            <v>QĐ BCKTKT số: 368/QĐ-UBND-XDCB ngày 29/10/2015 của UBND TP -QĐ PDDT số: 27/QĐ-UBND-XDCB ngày 11/5/2016-PAH</v>
          </cell>
          <cell r="K116">
            <v>1118.959</v>
          </cell>
          <cell r="L116">
            <v>1118.959</v>
          </cell>
          <cell r="M116">
            <v>0</v>
          </cell>
          <cell r="N116">
            <v>0</v>
          </cell>
          <cell r="O116">
            <v>0</v>
          </cell>
          <cell r="P116">
            <v>1000</v>
          </cell>
          <cell r="Q116">
            <v>1000</v>
          </cell>
          <cell r="R116">
            <v>1</v>
          </cell>
          <cell r="S116">
            <v>1119</v>
          </cell>
          <cell r="T116">
            <v>1119</v>
          </cell>
          <cell r="U116">
            <v>1</v>
          </cell>
          <cell r="V116">
            <v>1092</v>
          </cell>
          <cell r="W116">
            <v>1092</v>
          </cell>
          <cell r="X116">
            <v>1</v>
          </cell>
          <cell r="Y116" t="str">
            <v>Vốn giảm, lấy theo giá trị quyết toán</v>
          </cell>
        </row>
        <row r="117">
          <cell r="A117" t="str">
            <v>*</v>
          </cell>
          <cell r="B117" t="str">
            <v>Nâng cấp hẻm Tư Mão (hẻm  405 đường Nguyễn Tất Thành)</v>
          </cell>
          <cell r="C117" t="str">
            <v>P1</v>
          </cell>
          <cell r="F117" t="str">
            <v>2016-2017</v>
          </cell>
          <cell r="G117" t="str">
            <v>QĐ CTĐT số: 200/10/9/2015</v>
          </cell>
          <cell r="H117">
            <v>2576</v>
          </cell>
          <cell r="I117">
            <v>2576</v>
          </cell>
          <cell r="J117" t="str">
            <v>QĐ BCKTKT số: 230/QĐ-UBND-XDCB ngày 21/10/2015 của UBND TP -QĐ PDDT số: 03/QĐ-UBND-XDCB ngày 03/5/2016-P1</v>
          </cell>
          <cell r="K117">
            <v>2372.552</v>
          </cell>
          <cell r="L117">
            <v>2372.552</v>
          </cell>
          <cell r="M117">
            <v>0</v>
          </cell>
          <cell r="N117">
            <v>0</v>
          </cell>
          <cell r="O117">
            <v>0</v>
          </cell>
          <cell r="P117">
            <v>2200</v>
          </cell>
          <cell r="Q117">
            <v>2200</v>
          </cell>
          <cell r="R117">
            <v>1</v>
          </cell>
          <cell r="S117">
            <v>2370</v>
          </cell>
          <cell r="T117">
            <v>2370</v>
          </cell>
          <cell r="U117">
            <v>1</v>
          </cell>
          <cell r="Y117" t="str">
            <v>Chuyển danh mục chuẩn bị đầu tư </v>
          </cell>
        </row>
        <row r="118">
          <cell r="A118" t="str">
            <v>32</v>
          </cell>
          <cell r="B118" t="str">
            <v> Đường cặp quán Dân Đồng  ( từ đường Nguyễn Tất Thành - đường rạch Lê Thị Hồng Gấm)</v>
          </cell>
          <cell r="C118" t="str">
            <v>P1</v>
          </cell>
          <cell r="F118">
            <v>2016</v>
          </cell>
          <cell r="G118" t="str">
            <v>QĐ CTĐT số: 245/23/10/2015</v>
          </cell>
          <cell r="H118">
            <v>1090.177</v>
          </cell>
          <cell r="I118">
            <v>1090.177</v>
          </cell>
          <cell r="J118" t="str">
            <v>QĐ BCKTKT số: 325/30/10/2015- TĐ số 33/KQTĐ-QLĐT21/4/2016</v>
          </cell>
          <cell r="K118">
            <v>1090.177</v>
          </cell>
          <cell r="L118">
            <v>1090.177</v>
          </cell>
          <cell r="M118">
            <v>0</v>
          </cell>
          <cell r="N118">
            <v>0</v>
          </cell>
          <cell r="O118">
            <v>0</v>
          </cell>
          <cell r="P118">
            <v>1000</v>
          </cell>
          <cell r="Q118">
            <v>1000</v>
          </cell>
          <cell r="R118">
            <v>1</v>
          </cell>
          <cell r="S118">
            <v>1035</v>
          </cell>
          <cell r="T118">
            <v>1035</v>
          </cell>
          <cell r="U118">
            <v>1</v>
          </cell>
          <cell r="V118">
            <v>939.733</v>
          </cell>
          <cell r="W118">
            <v>939.733</v>
          </cell>
          <cell r="X118">
            <v>1</v>
          </cell>
          <cell r="Y118" t="str">
            <v>Vốn giảm theo giá trị quyết toán</v>
          </cell>
        </row>
        <row r="119">
          <cell r="A119" t="str">
            <v>33</v>
          </cell>
          <cell r="B119" t="str">
            <v>Đường chùa giáp ranh huyện Châu Thành</v>
          </cell>
          <cell r="C119" t="str">
            <v>P2</v>
          </cell>
          <cell r="F119" t="str">
            <v>2015-2017</v>
          </cell>
          <cell r="G119" t="str">
            <v>QĐ CTĐT số: 205a/18/9/2015</v>
          </cell>
          <cell r="H119">
            <v>3065.355</v>
          </cell>
          <cell r="I119">
            <v>3065.355</v>
          </cell>
          <cell r="J119" t="str">
            <v>QĐ BCKTKT số: 297/QĐ-UBND-XDCB ngày 28/10/2015 của UBND TP</v>
          </cell>
          <cell r="K119">
            <v>2905.786</v>
          </cell>
          <cell r="L119">
            <v>2905.786</v>
          </cell>
          <cell r="M119">
            <v>0</v>
          </cell>
          <cell r="N119">
            <v>0</v>
          </cell>
          <cell r="O119">
            <v>0</v>
          </cell>
          <cell r="P119">
            <v>2900</v>
          </cell>
          <cell r="Q119">
            <v>2900</v>
          </cell>
          <cell r="R119">
            <v>1</v>
          </cell>
          <cell r="S119">
            <v>2900</v>
          </cell>
          <cell r="T119">
            <v>2900</v>
          </cell>
          <cell r="U119">
            <v>1</v>
          </cell>
          <cell r="V119">
            <v>2305</v>
          </cell>
          <cell r="W119">
            <v>2305</v>
          </cell>
          <cell r="X119">
            <v>1</v>
          </cell>
          <cell r="Y119" t="str">
            <v>Vốn giảm theo giá trị quyết toán</v>
          </cell>
        </row>
        <row r="120">
          <cell r="A120" t="str">
            <v>34</v>
          </cell>
          <cell r="B120" t="str">
            <v>Cầu Tư Ú</v>
          </cell>
          <cell r="C120" t="str">
            <v>Ban QLDA&amp;PTQĐ</v>
          </cell>
          <cell r="F120" t="str">
            <v>2015-2018</v>
          </cell>
          <cell r="G120" t="str">
            <v>QĐ CTĐT số: 323/29/10/2015</v>
          </cell>
          <cell r="H120">
            <v>3087.931</v>
          </cell>
          <cell r="I120">
            <v>3087.931</v>
          </cell>
          <cell r="J120" t="str">
            <v>QĐ BCKTKT số: 281/QĐ-UBND-XDCB ngày 24/10/2016 của UBND TP-QĐBCKTKT  ĐC số: 226/QĐ-UBND-XDCB ngày 30/6/2017 của UBND thành phố Sa Đéc</v>
          </cell>
          <cell r="K120">
            <v>3826.729</v>
          </cell>
          <cell r="L120">
            <v>3826.729</v>
          </cell>
          <cell r="M120">
            <v>0</v>
          </cell>
          <cell r="N120">
            <v>0</v>
          </cell>
          <cell r="O120">
            <v>0</v>
          </cell>
          <cell r="P120">
            <v>3070</v>
          </cell>
          <cell r="Q120">
            <v>3070</v>
          </cell>
          <cell r="R120">
            <v>1</v>
          </cell>
          <cell r="S120">
            <v>2950</v>
          </cell>
          <cell r="T120">
            <v>2950</v>
          </cell>
          <cell r="U120">
            <v>1</v>
          </cell>
          <cell r="V120">
            <v>3745</v>
          </cell>
          <cell r="W120">
            <v>3745</v>
          </cell>
          <cell r="X120">
            <v>1</v>
          </cell>
          <cell r="Y120" t="str">
            <v>Vốn tăng do điều chỉnh tổng mức đầu tư</v>
          </cell>
        </row>
        <row r="121">
          <cell r="A121" t="str">
            <v>35</v>
          </cell>
          <cell r="B121" t="str">
            <v>Mở rộng Hẽm số 11-P4</v>
          </cell>
          <cell r="C121" t="str">
            <v>Ban QLDA&amp;PTQĐ</v>
          </cell>
          <cell r="F121" t="str">
            <v>2015-2017</v>
          </cell>
          <cell r="G121" t="str">
            <v>QĐ CTĐT số: 225/14/10/2015</v>
          </cell>
          <cell r="H121">
            <v>1326.962</v>
          </cell>
          <cell r="I121">
            <v>1326.962</v>
          </cell>
          <cell r="J121" t="str">
            <v>QĐ BCKTKT số: 300/QĐ-UBND-XDCB ngày 28/10/2015 của UBND TP</v>
          </cell>
          <cell r="K121">
            <v>1147</v>
          </cell>
          <cell r="L121">
            <v>1147</v>
          </cell>
          <cell r="M121">
            <v>0</v>
          </cell>
          <cell r="N121">
            <v>0</v>
          </cell>
          <cell r="O121">
            <v>0</v>
          </cell>
          <cell r="P121">
            <v>1140</v>
          </cell>
          <cell r="Q121">
            <v>1140</v>
          </cell>
          <cell r="R121">
            <v>1</v>
          </cell>
          <cell r="S121">
            <v>1145</v>
          </cell>
          <cell r="T121">
            <v>1145</v>
          </cell>
          <cell r="U121">
            <v>1</v>
          </cell>
          <cell r="V121">
            <v>1110</v>
          </cell>
          <cell r="W121">
            <v>1110</v>
          </cell>
          <cell r="X121">
            <v>1</v>
          </cell>
          <cell r="Y121" t="str">
            <v>Vốn giảm theo giá trị quyết toán</v>
          </cell>
        </row>
        <row r="122">
          <cell r="A122" t="str">
            <v>36</v>
          </cell>
          <cell r="B122" t="str">
            <v>Đường Nguyễn Thị Minh Khai</v>
          </cell>
          <cell r="C122" t="str">
            <v>Ban QLDA&amp;PTQĐ</v>
          </cell>
          <cell r="F122" t="str">
            <v>2016-2018</v>
          </cell>
          <cell r="G122" t="str">
            <v>QĐ CTĐT số: 306/29/10/2015</v>
          </cell>
          <cell r="H122">
            <v>14900</v>
          </cell>
          <cell r="I122">
            <v>14900</v>
          </cell>
          <cell r="J122" t="str">
            <v>QĐ BCKTKT số: 288/QĐ-UBND-XDCB ngày 25/10/2016 của UBND TP</v>
          </cell>
          <cell r="K122">
            <v>12025.426</v>
          </cell>
          <cell r="L122">
            <v>12025.426</v>
          </cell>
          <cell r="M122">
            <v>0</v>
          </cell>
          <cell r="N122">
            <v>0</v>
          </cell>
          <cell r="O122">
            <v>0</v>
          </cell>
          <cell r="P122">
            <v>14560</v>
          </cell>
          <cell r="Q122">
            <v>14560</v>
          </cell>
          <cell r="R122">
            <v>1</v>
          </cell>
          <cell r="S122">
            <v>12000</v>
          </cell>
          <cell r="T122">
            <v>12000</v>
          </cell>
          <cell r="U122">
            <v>1</v>
          </cell>
          <cell r="V122">
            <v>12000</v>
          </cell>
          <cell r="W122">
            <v>12000</v>
          </cell>
          <cell r="X122">
            <v>1</v>
          </cell>
          <cell r="Y122" t="str">
            <v>Không thay đổi</v>
          </cell>
        </row>
        <row r="123">
          <cell r="A123" t="str">
            <v>37</v>
          </cell>
          <cell r="B123" t="str">
            <v>Nâng cấp đường Nguyễn Huệ (đoạn từ Cầu Cái Sơn 1 đến cầu Sắt)</v>
          </cell>
          <cell r="C123" t="str">
            <v>Ban QLDA&amp;PTQĐ</v>
          </cell>
          <cell r="F123" t="str">
            <v>2016-2017</v>
          </cell>
          <cell r="G123" t="str">
            <v>QĐ CTĐT số: 260/11/10/2016 </v>
          </cell>
          <cell r="H123">
            <v>0</v>
          </cell>
          <cell r="I123">
            <v>0</v>
          </cell>
          <cell r="J123" t="str">
            <v>QĐ BCKTKT số: 313/QĐ-UBND-XDCB ngày 28/10/2016 của UBND TP</v>
          </cell>
          <cell r="K123">
            <v>1148.84</v>
          </cell>
          <cell r="L123">
            <v>1148.84</v>
          </cell>
          <cell r="M123">
            <v>0</v>
          </cell>
          <cell r="N123">
            <v>0</v>
          </cell>
          <cell r="O123">
            <v>0</v>
          </cell>
          <cell r="P123">
            <v>2000</v>
          </cell>
          <cell r="Q123">
            <v>2000</v>
          </cell>
          <cell r="R123">
            <v>1</v>
          </cell>
          <cell r="S123">
            <v>1125</v>
          </cell>
          <cell r="T123">
            <v>1125</v>
          </cell>
          <cell r="U123">
            <v>1</v>
          </cell>
          <cell r="V123">
            <v>950</v>
          </cell>
          <cell r="W123">
            <v>950</v>
          </cell>
          <cell r="X123">
            <v>1</v>
          </cell>
          <cell r="Y123" t="str">
            <v>Vốn giảm theo giá trị quyết toán</v>
          </cell>
        </row>
        <row r="124">
          <cell r="A124" t="str">
            <v>38</v>
          </cell>
          <cell r="B124" t="str">
            <v>Khu trung tâm mua sắm phú mỹ, hạng mục: Đường giao thông từ đường Nguyễn Sinh Sắc đến dự án Tổ Ông Vàng và đường Đ-03 (nối từ đường Đ-01 đến đường Đ-02)</v>
          </cell>
          <cell r="C124" t="str">
            <v>Ban QLDA&amp;PTQĐ</v>
          </cell>
          <cell r="F124" t="str">
            <v>2017-2018</v>
          </cell>
          <cell r="G124" t="str">
            <v>QĐ CTĐT số: 35/QĐ-UBND-XDCB ngày 06/3/2017</v>
          </cell>
          <cell r="H124">
            <v>8809.772</v>
          </cell>
          <cell r="I124">
            <v>8809.772</v>
          </cell>
          <cell r="J124" t="str">
            <v>QĐ BCKTKT số: 68 ngày 03/4/2017 của UBND thành  phố</v>
          </cell>
          <cell r="K124">
            <v>8454</v>
          </cell>
          <cell r="L124">
            <v>8454</v>
          </cell>
          <cell r="M124">
            <v>0</v>
          </cell>
          <cell r="N124">
            <v>0</v>
          </cell>
          <cell r="O124">
            <v>0</v>
          </cell>
          <cell r="S124">
            <v>0</v>
          </cell>
          <cell r="T124">
            <v>0</v>
          </cell>
          <cell r="V124">
            <v>7370</v>
          </cell>
          <cell r="W124">
            <v>7370</v>
          </cell>
          <cell r="X124">
            <v>1</v>
          </cell>
          <cell r="Y124" t="str">
            <v>Công trình bổ sung</v>
          </cell>
        </row>
        <row r="125">
          <cell r="A125" t="str">
            <v>39</v>
          </cell>
          <cell r="B125" t="str">
            <v>Đường Trần Thị Nhượng (giai đoạn 3)</v>
          </cell>
          <cell r="C125" t="str">
            <v>Ban QLDA&amp;PTQĐ</v>
          </cell>
          <cell r="F125" t="str">
            <v>2017-2018</v>
          </cell>
          <cell r="G125" t="str">
            <v>QĐ CTĐT số: 287/QĐ-UBND-XDCB ngày 15/9/2017</v>
          </cell>
          <cell r="H125">
            <v>909.176</v>
          </cell>
          <cell r="I125">
            <v>909.176</v>
          </cell>
          <cell r="J125" t="str">
            <v>QĐ BCKTKT số:304/QĐ-UBND-XDCB ngày 28/9/2017của UBND thành phố</v>
          </cell>
          <cell r="K125">
            <v>856.805</v>
          </cell>
          <cell r="L125">
            <v>856.805</v>
          </cell>
          <cell r="M125">
            <v>0</v>
          </cell>
          <cell r="N125">
            <v>0</v>
          </cell>
          <cell r="O125">
            <v>0</v>
          </cell>
          <cell r="S125">
            <v>0</v>
          </cell>
          <cell r="T125">
            <v>0</v>
          </cell>
          <cell r="V125">
            <v>850</v>
          </cell>
          <cell r="W125">
            <v>850</v>
          </cell>
          <cell r="X125">
            <v>1</v>
          </cell>
          <cell r="Y125" t="str">
            <v>Công trình bổ sung</v>
          </cell>
        </row>
        <row r="126">
          <cell r="A126" t="str">
            <v>40</v>
          </cell>
          <cell r="B126" t="str">
            <v>Đường nội bộ Khu trung tâm thương mại thành phố Sa Đéc (phần khối lượng còn lại)</v>
          </cell>
          <cell r="C126" t="str">
            <v>Ban QLDA&amp;PTQĐ</v>
          </cell>
          <cell r="F126" t="str">
            <v>2017-2018</v>
          </cell>
          <cell r="G126">
            <v>0</v>
          </cell>
          <cell r="H126">
            <v>0</v>
          </cell>
          <cell r="I126">
            <v>0</v>
          </cell>
          <cell r="J126" t="str">
            <v>QĐ BCKTKT số:306/QĐ-UBND-XDCB ngày 29/9/2017của UBND thành phố</v>
          </cell>
          <cell r="K126">
            <v>389</v>
          </cell>
          <cell r="L126">
            <v>389</v>
          </cell>
          <cell r="M126">
            <v>0</v>
          </cell>
          <cell r="N126">
            <v>0</v>
          </cell>
          <cell r="O126">
            <v>0</v>
          </cell>
          <cell r="S126">
            <v>0</v>
          </cell>
          <cell r="T126">
            <v>0</v>
          </cell>
          <cell r="V126">
            <v>350</v>
          </cell>
          <cell r="W126">
            <v>350</v>
          </cell>
          <cell r="X126">
            <v>1</v>
          </cell>
          <cell r="Y126" t="str">
            <v>Công trình bổ sung</v>
          </cell>
        </row>
        <row r="127">
          <cell r="A127" t="str">
            <v>47</v>
          </cell>
          <cell r="Y127" t="str">
            <v>Công trình bổ sung</v>
          </cell>
        </row>
        <row r="128">
          <cell r="A128" t="str">
            <v>41</v>
          </cell>
          <cell r="B128" t="str">
            <v> Đường Ông Hộ bờ phải (đoạn từ kênh Trung ương bờ trái đến cầu Nguyễn Thị Hồng Cúc)</v>
          </cell>
          <cell r="C128" t="str">
            <v>Ban QLDA&amp;PTQĐ</v>
          </cell>
          <cell r="F128" t="str">
            <v>2017-2018</v>
          </cell>
          <cell r="G128" t="str">
            <v>QĐ CTĐT số: 240/23/10/2014</v>
          </cell>
          <cell r="H128">
            <v>7615</v>
          </cell>
          <cell r="I128">
            <v>7615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7500</v>
          </cell>
          <cell r="Q128">
            <v>7500</v>
          </cell>
          <cell r="R128">
            <v>1</v>
          </cell>
          <cell r="T128">
            <v>0</v>
          </cell>
          <cell r="U128">
            <v>0</v>
          </cell>
          <cell r="V128">
            <v>7500</v>
          </cell>
          <cell r="W128">
            <v>7500</v>
          </cell>
          <cell r="X128">
            <v>1</v>
          </cell>
          <cell r="Y128" t="str">
            <v>Công trình bổ sung</v>
          </cell>
        </row>
        <row r="129">
          <cell r="A129" t="str">
            <v>42</v>
          </cell>
          <cell r="B129" t="str">
            <v>Đường Cao mên bờ trên phải (đoạn từ tỉnh lộ ĐT 852 đến nhà Ông Huỳnh Văn Dương)</v>
          </cell>
          <cell r="C129" t="str">
            <v>Ban QLDA&amp;PTQĐ</v>
          </cell>
          <cell r="F129" t="str">
            <v>2017-2018</v>
          </cell>
          <cell r="G129" t="str">
            <v>QĐ CTĐT số: 242/23/10/2015-QĐ CTĐT ĐC số: 325/QĐ-UBND-XDCB ngày 30/10/20117</v>
          </cell>
          <cell r="H129">
            <v>3975</v>
          </cell>
          <cell r="I129">
            <v>3975</v>
          </cell>
          <cell r="J129" t="str">
            <v>QĐ BCKTKT số: 323/UBND-XDCB ngày 27/10/2017</v>
          </cell>
          <cell r="K129">
            <v>3690.878</v>
          </cell>
          <cell r="L129">
            <v>3690.878</v>
          </cell>
          <cell r="M129">
            <v>0</v>
          </cell>
          <cell r="N129">
            <v>0</v>
          </cell>
          <cell r="O129">
            <v>0</v>
          </cell>
          <cell r="P129">
            <v>3000</v>
          </cell>
          <cell r="Q129">
            <v>3000</v>
          </cell>
          <cell r="R129">
            <v>1</v>
          </cell>
          <cell r="T129">
            <v>0</v>
          </cell>
          <cell r="U129">
            <v>0</v>
          </cell>
          <cell r="V129">
            <v>3690</v>
          </cell>
          <cell r="W129">
            <v>3690</v>
          </cell>
          <cell r="X129">
            <v>1</v>
          </cell>
          <cell r="Y129" t="str">
            <v>Công trình bổ sung</v>
          </cell>
        </row>
        <row r="130">
          <cell r="A130" t="str">
            <v>43</v>
          </cell>
          <cell r="B130" t="str">
            <v> Đường Kênh Trung ương bờ trái (đoạn từ cầu Nguyễn Thanh Hùng đến cầu Huỳnh Thanh Sơn)</v>
          </cell>
          <cell r="C130" t="str">
            <v>Ban QLDA&amp;PTQĐ</v>
          </cell>
          <cell r="F130" t="str">
            <v>2019-2020</v>
          </cell>
          <cell r="G130" t="str">
            <v>QĐ CTĐT số: 241/23/10/2015</v>
          </cell>
          <cell r="H130">
            <v>2750</v>
          </cell>
          <cell r="I130">
            <v>2750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2750</v>
          </cell>
          <cell r="Q130">
            <v>2750</v>
          </cell>
          <cell r="R130">
            <v>1</v>
          </cell>
          <cell r="T130">
            <v>0</v>
          </cell>
          <cell r="U130">
            <v>0</v>
          </cell>
          <cell r="V130">
            <v>2750</v>
          </cell>
          <cell r="W130">
            <v>2750</v>
          </cell>
          <cell r="X130">
            <v>1</v>
          </cell>
          <cell r="Y130" t="str">
            <v>Công trình bổ sung</v>
          </cell>
        </row>
        <row r="131">
          <cell r="A131" t="str">
            <v>44</v>
          </cell>
          <cell r="B131" t="str">
            <v>Đường Cảnh quan bờ kè sông Tiền phường 4 ( đoạn còn lại)</v>
          </cell>
          <cell r="C131" t="str">
            <v>Ban QLCTĐT</v>
          </cell>
          <cell r="F131" t="str">
            <v>2015-2017</v>
          </cell>
          <cell r="G131" t="str">
            <v>QĐ CTĐT số: 252/23/10/2015</v>
          </cell>
          <cell r="H131">
            <v>11786.689</v>
          </cell>
          <cell r="I131">
            <v>11786.689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11700</v>
          </cell>
          <cell r="Q131">
            <v>11700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11700</v>
          </cell>
          <cell r="W131">
            <v>11700</v>
          </cell>
          <cell r="X131">
            <v>1</v>
          </cell>
          <cell r="Y131" t="str">
            <v>Công trình bổ sung</v>
          </cell>
        </row>
        <row r="132">
          <cell r="A132" t="str">
            <v>II.6</v>
          </cell>
          <cell r="B132" t="str">
            <v>CẤP NƯỚC VÀ DỊCH VỤ CÔNG CỘNG</v>
          </cell>
          <cell r="H132">
            <v>20300.653</v>
          </cell>
          <cell r="I132">
            <v>20300.653</v>
          </cell>
          <cell r="J132">
            <v>0</v>
          </cell>
          <cell r="K132">
            <v>15227.488</v>
          </cell>
          <cell r="L132">
            <v>15227.488</v>
          </cell>
          <cell r="M132">
            <v>0</v>
          </cell>
          <cell r="N132">
            <v>4587</v>
          </cell>
          <cell r="O132">
            <v>4587</v>
          </cell>
          <cell r="P132">
            <v>25465</v>
          </cell>
          <cell r="Q132">
            <v>25465</v>
          </cell>
          <cell r="R132">
            <v>26</v>
          </cell>
          <cell r="S132">
            <v>23401</v>
          </cell>
          <cell r="T132">
            <v>23401</v>
          </cell>
          <cell r="U132">
            <v>26</v>
          </cell>
          <cell r="V132">
            <v>22288</v>
          </cell>
          <cell r="W132">
            <v>22288</v>
          </cell>
          <cell r="X132">
            <v>26</v>
          </cell>
        </row>
        <row r="133">
          <cell r="A133" t="str">
            <v>(1)</v>
          </cell>
          <cell r="B133" t="str">
            <v>Dự án chuyển tiếp sang GĐ 2016-2020</v>
          </cell>
          <cell r="G133">
            <v>0</v>
          </cell>
          <cell r="H133">
            <v>8253.292</v>
          </cell>
          <cell r="I133">
            <v>8253.292</v>
          </cell>
          <cell r="J133">
            <v>0</v>
          </cell>
          <cell r="K133">
            <v>8092.6939999999995</v>
          </cell>
          <cell r="L133">
            <v>8092.6939999999995</v>
          </cell>
          <cell r="N133">
            <v>4587</v>
          </cell>
          <cell r="O133">
            <v>4587</v>
          </cell>
          <cell r="P133">
            <v>10575</v>
          </cell>
          <cell r="Q133">
            <v>10575</v>
          </cell>
          <cell r="R133">
            <v>10</v>
          </cell>
          <cell r="S133">
            <v>9720</v>
          </cell>
          <cell r="T133">
            <v>9720</v>
          </cell>
          <cell r="U133">
            <v>10</v>
          </cell>
          <cell r="V133">
            <v>9027</v>
          </cell>
          <cell r="W133">
            <v>9027</v>
          </cell>
          <cell r="X133">
            <v>10</v>
          </cell>
          <cell r="Y133">
            <v>0</v>
          </cell>
        </row>
        <row r="134">
          <cell r="A134" t="str">
            <v>45</v>
          </cell>
          <cell r="B134" t="str">
            <v> Hệ thống điện phường An Hòa (rạch Trâm Bầu+ đường rạch chùa nối dài)</v>
          </cell>
          <cell r="C134" t="str">
            <v>Ban QLDA&amp;PTQĐ</v>
          </cell>
          <cell r="F134">
            <v>2016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QĐ BCKTKT số: 252/QĐ-UBND-XDCB ngày 30/10/2014 của UBND TP</v>
          </cell>
          <cell r="N134">
            <v>1024</v>
          </cell>
          <cell r="O134">
            <v>1024</v>
          </cell>
          <cell r="P134">
            <v>435</v>
          </cell>
          <cell r="Q134">
            <v>435</v>
          </cell>
          <cell r="R134">
            <v>1</v>
          </cell>
          <cell r="S134">
            <v>435</v>
          </cell>
          <cell r="T134">
            <v>435</v>
          </cell>
          <cell r="U134">
            <v>1</v>
          </cell>
          <cell r="V134">
            <v>431</v>
          </cell>
          <cell r="W134">
            <v>431</v>
          </cell>
          <cell r="X134">
            <v>1</v>
          </cell>
          <cell r="Y134" t="str">
            <v>Vốn giảm theo giá trị quyết toán</v>
          </cell>
        </row>
        <row r="135">
          <cell r="A135" t="str">
            <v>46</v>
          </cell>
          <cell r="B135" t="str">
            <v>HT điện hạ thế xã Tân Phú Đông (đường Xẽo tre)</v>
          </cell>
          <cell r="C135" t="str">
            <v>Ban QLDA&amp;PTQĐ</v>
          </cell>
          <cell r="F135">
            <v>2016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QĐ BCKTKT số: 253/QĐ-UBND-XDCB ngày 30/10/2014 của UBND TP</v>
          </cell>
          <cell r="N135">
            <v>506</v>
          </cell>
          <cell r="O135">
            <v>506</v>
          </cell>
          <cell r="P135">
            <v>265</v>
          </cell>
          <cell r="Q135">
            <v>265</v>
          </cell>
          <cell r="R135">
            <v>1</v>
          </cell>
          <cell r="S135">
            <v>265</v>
          </cell>
          <cell r="T135">
            <v>265</v>
          </cell>
          <cell r="U135">
            <v>1</v>
          </cell>
          <cell r="V135">
            <v>267</v>
          </cell>
          <cell r="W135">
            <v>267</v>
          </cell>
          <cell r="X135">
            <v>1</v>
          </cell>
          <cell r="Y135" t="str">
            <v>Bổ sung vốn để quyết toán công trình</v>
          </cell>
        </row>
        <row r="136">
          <cell r="A136" t="str">
            <v>47</v>
          </cell>
          <cell r="B136" t="str">
            <v>HT điện hạ thế xã Tân Phú Đông (đường tránh QL 80 - bên phải)</v>
          </cell>
          <cell r="C136" t="str">
            <v>Ban QLDA&amp;PTQĐ</v>
          </cell>
          <cell r="F136">
            <v>2016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QĐ BCKTKT số: 254/QĐ-UBND-XDCB ngày 30/10/2014 của UBND TP</v>
          </cell>
          <cell r="N136">
            <v>1174</v>
          </cell>
          <cell r="O136">
            <v>1174</v>
          </cell>
          <cell r="P136">
            <v>785</v>
          </cell>
          <cell r="Q136">
            <v>785</v>
          </cell>
          <cell r="R136">
            <v>1</v>
          </cell>
          <cell r="S136">
            <v>785</v>
          </cell>
          <cell r="T136">
            <v>785</v>
          </cell>
          <cell r="U136">
            <v>1</v>
          </cell>
          <cell r="V136">
            <v>746</v>
          </cell>
          <cell r="W136">
            <v>746</v>
          </cell>
          <cell r="X136">
            <v>1</v>
          </cell>
          <cell r="Y136" t="str">
            <v>Vốn giảm theo giá trị quyết toán</v>
          </cell>
        </row>
        <row r="137">
          <cell r="A137" t="str">
            <v>48</v>
          </cell>
          <cell r="B137" t="str">
            <v>Hệ thống nước sạch xã Tân Phú Đông (Tuyến D114 hai bên đường ĐT 853 ( từ Chùa Liên Hoa- cầu Bà Nhiên)+ Tuyến D60 đ. Xẽo Tre bờ phải ( cầu Sáu Diện 2- cuối đ.Sáu Diện Ba làng)</v>
          </cell>
          <cell r="C137" t="str">
            <v>Ban QLDA&amp;PTQĐ</v>
          </cell>
          <cell r="F137">
            <v>2016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QĐ BCKTKT số: 255/QĐ-UBND-XDCB ngày 30/10/2014 của UBND TP</v>
          </cell>
          <cell r="N137">
            <v>1883</v>
          </cell>
          <cell r="O137">
            <v>1883</v>
          </cell>
          <cell r="P137">
            <v>1640</v>
          </cell>
          <cell r="Q137">
            <v>1640</v>
          </cell>
          <cell r="R137">
            <v>1</v>
          </cell>
          <cell r="S137">
            <v>1640</v>
          </cell>
          <cell r="T137">
            <v>1640</v>
          </cell>
          <cell r="U137">
            <v>1</v>
          </cell>
          <cell r="V137">
            <v>1535</v>
          </cell>
          <cell r="W137">
            <v>1535</v>
          </cell>
          <cell r="X137">
            <v>1</v>
          </cell>
          <cell r="Y137" t="str">
            <v>Vốn giảm theo giá trị quyết toán</v>
          </cell>
        </row>
        <row r="138">
          <cell r="A138" t="str">
            <v>49</v>
          </cell>
          <cell r="B138" t="str">
            <v> Hạ thế điện đường Ô bao tập đoàn 9 (vàm bà Chủ - vàm Cai Khoa).</v>
          </cell>
          <cell r="C138" t="str">
            <v>Ban QLDA&amp;PTQĐ</v>
          </cell>
          <cell r="F138" t="str">
            <v>2016-2017</v>
          </cell>
          <cell r="G138" t="str">
            <v>QĐ CTĐT số: 238/23/10/2015</v>
          </cell>
          <cell r="H138">
            <v>763.402</v>
          </cell>
          <cell r="I138">
            <v>763.402</v>
          </cell>
          <cell r="J138" t="str">
            <v>QĐ BCKTKT số: 347/QĐ-UBND-XDCB ngày 30/10/2015 của UBND TP</v>
          </cell>
          <cell r="K138">
            <v>763.36</v>
          </cell>
          <cell r="L138">
            <v>763.36</v>
          </cell>
          <cell r="M138">
            <v>0</v>
          </cell>
          <cell r="N138">
            <v>0</v>
          </cell>
          <cell r="O138">
            <v>0</v>
          </cell>
          <cell r="P138">
            <v>700</v>
          </cell>
          <cell r="Q138">
            <v>700</v>
          </cell>
          <cell r="R138">
            <v>1</v>
          </cell>
          <cell r="S138">
            <v>760</v>
          </cell>
          <cell r="T138">
            <v>760</v>
          </cell>
          <cell r="U138">
            <v>1</v>
          </cell>
          <cell r="V138">
            <v>620</v>
          </cell>
          <cell r="W138">
            <v>620</v>
          </cell>
          <cell r="X138">
            <v>1</v>
          </cell>
          <cell r="Y138" t="str">
            <v>Vốn giảm theo giá trị quyết toán</v>
          </cell>
        </row>
        <row r="139">
          <cell r="A139" t="str">
            <v>50</v>
          </cell>
          <cell r="B139" t="str">
            <v>Hạ thế điện TKĐ : Đường kênh Lấp ( ĐT 848- Cái bè -Cai Khoa) + đường kênh Cao Thái Hương đ 2+ Tuyến cồn cát+ tuyến Sáu Hồng+Tuyến Ba Nhỏ+ Tuyến Mương Khai bờ phải.</v>
          </cell>
          <cell r="C139" t="str">
            <v>Ban QLDA&amp;PTQĐ</v>
          </cell>
          <cell r="F139" t="str">
            <v>2016-2017</v>
          </cell>
          <cell r="G139" t="str">
            <v>QĐ CTĐT số: 234/23/10/2015</v>
          </cell>
          <cell r="H139">
            <v>1706.74</v>
          </cell>
          <cell r="I139">
            <v>1706.74</v>
          </cell>
          <cell r="J139" t="str">
            <v>QĐ BCKTKT số: 345/QĐ-UBND-XDCB ngày 30/10/2015 của UBND TP</v>
          </cell>
          <cell r="K139">
            <v>1706.575</v>
          </cell>
          <cell r="L139">
            <v>1706.575</v>
          </cell>
          <cell r="M139">
            <v>0</v>
          </cell>
          <cell r="N139">
            <v>0</v>
          </cell>
          <cell r="O139">
            <v>0</v>
          </cell>
          <cell r="P139">
            <v>1500</v>
          </cell>
          <cell r="Q139">
            <v>1500</v>
          </cell>
          <cell r="R139">
            <v>1</v>
          </cell>
          <cell r="S139">
            <v>1215</v>
          </cell>
          <cell r="T139">
            <v>1215</v>
          </cell>
          <cell r="U139">
            <v>1</v>
          </cell>
          <cell r="V139">
            <v>1206</v>
          </cell>
          <cell r="W139">
            <v>1206</v>
          </cell>
          <cell r="X139">
            <v>1</v>
          </cell>
          <cell r="Y139" t="str">
            <v>Vốn giảm theo giá trị quyết toán</v>
          </cell>
        </row>
        <row r="140">
          <cell r="A140" t="str">
            <v>51</v>
          </cell>
          <cell r="B140" t="str">
            <v>Hạ thế điện tuyến tránh QL80 ( bờ trái)</v>
          </cell>
          <cell r="C140" t="str">
            <v>Ban QLDA&amp;PTQĐ</v>
          </cell>
          <cell r="F140" t="str">
            <v>2016-2017</v>
          </cell>
          <cell r="G140" t="str">
            <v>QĐ CTĐT số: 239/23/10/2015</v>
          </cell>
          <cell r="H140">
            <v>1518.638</v>
          </cell>
          <cell r="I140">
            <v>1518.638</v>
          </cell>
          <cell r="J140" t="str">
            <v>QĐ BCTTKT số: 346/QĐ-UBND-XDCB ngày 30/10/2015 của UBND TP</v>
          </cell>
          <cell r="K140">
            <v>1360.248</v>
          </cell>
          <cell r="L140">
            <v>1360.248</v>
          </cell>
          <cell r="M140">
            <v>0</v>
          </cell>
          <cell r="N140">
            <v>0</v>
          </cell>
          <cell r="O140">
            <v>0</v>
          </cell>
          <cell r="P140">
            <v>1200</v>
          </cell>
          <cell r="Q140">
            <v>1200</v>
          </cell>
          <cell r="R140">
            <v>1</v>
          </cell>
          <cell r="S140">
            <v>1100</v>
          </cell>
          <cell r="T140">
            <v>1100</v>
          </cell>
          <cell r="U140">
            <v>1</v>
          </cell>
          <cell r="V140">
            <v>929</v>
          </cell>
          <cell r="W140">
            <v>929</v>
          </cell>
          <cell r="X140">
            <v>1</v>
          </cell>
          <cell r="Y140" t="str">
            <v>Vốn giảm theo giá trị quyết toán</v>
          </cell>
        </row>
        <row r="141">
          <cell r="A141" t="str">
            <v>52</v>
          </cell>
          <cell r="B141" t="str">
            <v>Hạ thế điện TPĐ: Điện Xẽo Gừa bờ trái+ điện Xẽo Gừa- Bà Phủ+ điện Xẽo Gừa -An Hòa.</v>
          </cell>
          <cell r="C141" t="str">
            <v>Ban QLDA&amp;PTQĐ</v>
          </cell>
          <cell r="F141" t="str">
            <v>2015-2017</v>
          </cell>
          <cell r="G141" t="str">
            <v>QĐ CTĐT số: 236/23/10/2015</v>
          </cell>
          <cell r="H141">
            <v>1196.527</v>
          </cell>
          <cell r="I141">
            <v>1196.527</v>
          </cell>
          <cell r="J141" t="str">
            <v>QĐ BCKTKT số: 344/QĐ-UBND-XDCB ngày 30/10/2015 của UBND TP</v>
          </cell>
          <cell r="K141">
            <v>1196.338</v>
          </cell>
          <cell r="L141">
            <v>1196.338</v>
          </cell>
          <cell r="M141">
            <v>0</v>
          </cell>
          <cell r="N141">
            <v>0</v>
          </cell>
          <cell r="O141">
            <v>0</v>
          </cell>
          <cell r="P141">
            <v>1150</v>
          </cell>
          <cell r="Q141">
            <v>1150</v>
          </cell>
          <cell r="R141">
            <v>1</v>
          </cell>
          <cell r="S141">
            <v>1190</v>
          </cell>
          <cell r="T141">
            <v>1190</v>
          </cell>
          <cell r="U141">
            <v>1</v>
          </cell>
          <cell r="V141">
            <v>1190</v>
          </cell>
          <cell r="W141">
            <v>1190</v>
          </cell>
          <cell r="X141">
            <v>1</v>
          </cell>
          <cell r="Y141" t="str">
            <v>Không điều chỉnh</v>
          </cell>
        </row>
        <row r="142">
          <cell r="A142" t="str">
            <v>53</v>
          </cell>
          <cell r="B142" t="str">
            <v>Hạ thế điện tuyến Năm Nghi - Ba Làng</v>
          </cell>
          <cell r="C142" t="str">
            <v>Ban QLDA&amp;PTQĐ</v>
          </cell>
          <cell r="F142" t="str">
            <v>2015-2017</v>
          </cell>
          <cell r="G142" t="str">
            <v>QĐ CTĐT số: 233/23/10/2015</v>
          </cell>
          <cell r="H142">
            <v>2407.3</v>
          </cell>
          <cell r="I142">
            <v>2407.3</v>
          </cell>
          <cell r="J142" t="str">
            <v>QĐ BCKTKT số: 343/QĐ-UBND-XDCB ngày 30/10/2015 của UBND TP</v>
          </cell>
          <cell r="K142">
            <v>2406.86</v>
          </cell>
          <cell r="L142">
            <v>2406.86</v>
          </cell>
          <cell r="M142">
            <v>0</v>
          </cell>
          <cell r="N142">
            <v>0</v>
          </cell>
          <cell r="O142">
            <v>0</v>
          </cell>
          <cell r="P142">
            <v>2300</v>
          </cell>
          <cell r="Q142">
            <v>2300</v>
          </cell>
          <cell r="R142">
            <v>1</v>
          </cell>
          <cell r="S142">
            <v>1710</v>
          </cell>
          <cell r="T142">
            <v>1710</v>
          </cell>
          <cell r="U142">
            <v>1</v>
          </cell>
          <cell r="V142">
            <v>1593</v>
          </cell>
          <cell r="W142">
            <v>1593</v>
          </cell>
          <cell r="X142">
            <v>1</v>
          </cell>
          <cell r="Y142" t="str">
            <v>Vốn giảm theo giá trị quyết toán</v>
          </cell>
        </row>
        <row r="143">
          <cell r="A143" t="str">
            <v>54</v>
          </cell>
          <cell r="B143" t="str">
            <v>Hạ thế điện P.An Hòa: điện hẽm R. Chùa+ Điện hẽm Ba Nhanh+điện hẽm chùa Tây Hưng</v>
          </cell>
          <cell r="C143" t="str">
            <v>Ban QLDA&amp;PTQĐ</v>
          </cell>
          <cell r="F143" t="str">
            <v>2015-2017</v>
          </cell>
          <cell r="G143" t="str">
            <v>QĐ CTĐT số: 237/23/10/2015</v>
          </cell>
          <cell r="H143">
            <v>660.685</v>
          </cell>
          <cell r="I143">
            <v>660.685</v>
          </cell>
          <cell r="J143" t="str">
            <v>QĐ BCKTKT số: 348/QĐ-UBND-XDCB ngày 30/10/2015 của UBND TP</v>
          </cell>
          <cell r="K143">
            <v>659.313</v>
          </cell>
          <cell r="L143">
            <v>659.313</v>
          </cell>
          <cell r="M143">
            <v>0</v>
          </cell>
          <cell r="N143">
            <v>0</v>
          </cell>
          <cell r="O143">
            <v>0</v>
          </cell>
          <cell r="P143">
            <v>600</v>
          </cell>
          <cell r="Q143">
            <v>600</v>
          </cell>
          <cell r="R143">
            <v>1</v>
          </cell>
          <cell r="S143">
            <v>620</v>
          </cell>
          <cell r="T143">
            <v>620</v>
          </cell>
          <cell r="U143">
            <v>1</v>
          </cell>
          <cell r="V143">
            <v>510</v>
          </cell>
          <cell r="W143">
            <v>510</v>
          </cell>
          <cell r="X143">
            <v>1</v>
          </cell>
          <cell r="Y143" t="str">
            <v>Vốn giảm theo giá trị quyết toán</v>
          </cell>
        </row>
        <row r="144">
          <cell r="A144" t="str">
            <v>(2)</v>
          </cell>
          <cell r="B144" t="str">
            <v>Dự án khởi công mới giai đoạn 2016-2020</v>
          </cell>
          <cell r="H144">
            <v>12047.360999999999</v>
          </cell>
          <cell r="I144">
            <v>12047.360999999999</v>
          </cell>
          <cell r="J144">
            <v>0</v>
          </cell>
          <cell r="K144">
            <v>7134.794</v>
          </cell>
          <cell r="L144">
            <v>7134.794</v>
          </cell>
          <cell r="M144">
            <v>0</v>
          </cell>
          <cell r="N144">
            <v>0</v>
          </cell>
          <cell r="O144">
            <v>0</v>
          </cell>
          <cell r="P144">
            <v>14890</v>
          </cell>
          <cell r="Q144">
            <v>14890</v>
          </cell>
          <cell r="R144">
            <v>16</v>
          </cell>
          <cell r="S144">
            <v>13681</v>
          </cell>
          <cell r="T144">
            <v>13681</v>
          </cell>
          <cell r="U144">
            <v>16</v>
          </cell>
          <cell r="V144">
            <v>13261</v>
          </cell>
          <cell r="W144">
            <v>13261</v>
          </cell>
          <cell r="X144">
            <v>16</v>
          </cell>
          <cell r="Y144">
            <v>0</v>
          </cell>
        </row>
        <row r="145">
          <cell r="A145" t="str">
            <v>55</v>
          </cell>
          <cell r="B145" t="str">
            <v>Tuyến cấp nước bờ phải Xếp Mương Đào (cầu Đông Huề- cống Ô. Hiếu)</v>
          </cell>
          <cell r="C145" t="str">
            <v>Ban QLDA&amp;PTQĐ</v>
          </cell>
          <cell r="F145" t="str">
            <v>2016-2017</v>
          </cell>
          <cell r="G145">
            <v>0</v>
          </cell>
          <cell r="H145">
            <v>0</v>
          </cell>
          <cell r="I145">
            <v>0</v>
          </cell>
          <cell r="J145" t="str">
            <v>QĐ BCKTKT số:  354/QĐ-UBND-XDCB ngày 30/10/2015 của UBND TP</v>
          </cell>
          <cell r="K145">
            <v>401.286</v>
          </cell>
          <cell r="L145">
            <v>401.286</v>
          </cell>
          <cell r="M145">
            <v>0</v>
          </cell>
          <cell r="N145">
            <v>0</v>
          </cell>
          <cell r="O145">
            <v>0</v>
          </cell>
          <cell r="P145">
            <v>400</v>
          </cell>
          <cell r="Q145">
            <v>400</v>
          </cell>
          <cell r="R145">
            <v>1</v>
          </cell>
          <cell r="S145">
            <v>400</v>
          </cell>
          <cell r="T145">
            <v>400</v>
          </cell>
          <cell r="U145">
            <v>1</v>
          </cell>
          <cell r="V145">
            <v>400</v>
          </cell>
          <cell r="W145">
            <v>400</v>
          </cell>
          <cell r="X145">
            <v>1</v>
          </cell>
          <cell r="Y145" t="str">
            <v>không điều chỉnh</v>
          </cell>
        </row>
        <row r="146">
          <cell r="A146" t="str">
            <v>56</v>
          </cell>
          <cell r="B146" t="str">
            <v>Tuyến cấp nước bờ  trái đường QL 80 ( cầu Đốc Phủ Hiền- cầu Đội Thơ)</v>
          </cell>
          <cell r="C146" t="str">
            <v>Ban QLDA&amp;PTQĐ</v>
          </cell>
          <cell r="F146" t="str">
            <v>2016-2017</v>
          </cell>
          <cell r="G146">
            <v>0</v>
          </cell>
          <cell r="H146">
            <v>0</v>
          </cell>
          <cell r="I146">
            <v>0</v>
          </cell>
          <cell r="J146" t="str">
            <v>QĐ BCKTKT số:  328/QĐ-UBND-XDCB ngày 30/10/2015 của UBND TP</v>
          </cell>
          <cell r="K146">
            <v>2715</v>
          </cell>
          <cell r="L146">
            <v>2715</v>
          </cell>
          <cell r="M146">
            <v>0</v>
          </cell>
          <cell r="N146">
            <v>0</v>
          </cell>
          <cell r="O146">
            <v>0</v>
          </cell>
          <cell r="P146">
            <v>2500</v>
          </cell>
          <cell r="Q146">
            <v>2500</v>
          </cell>
          <cell r="R146">
            <v>1</v>
          </cell>
          <cell r="S146">
            <v>2715</v>
          </cell>
          <cell r="T146">
            <v>2715</v>
          </cell>
          <cell r="U146">
            <v>1</v>
          </cell>
          <cell r="V146">
            <v>2319</v>
          </cell>
          <cell r="W146">
            <v>2319</v>
          </cell>
          <cell r="X146">
            <v>1</v>
          </cell>
          <cell r="Y146" t="str">
            <v>Vốn giảm theo giá trị quyết toán</v>
          </cell>
        </row>
        <row r="147">
          <cell r="A147" t="str">
            <v>57</v>
          </cell>
          <cell r="B147" t="str">
            <v>HT nước sạch TKĐ: tuyến nước đường Tư  Nhuận+ Tuyến nước bờ trái R. Bà Soi+ Tuyến nước đ. Rạch Mương Chài+ Tuyến nước đường Ô. Thung</v>
          </cell>
          <cell r="C147" t="str">
            <v>Ban QLDA&amp;PTQĐ</v>
          </cell>
          <cell r="F147" t="str">
            <v>2017-2018</v>
          </cell>
          <cell r="G147" t="str">
            <v>QĐ CTĐT số: 352/30/10/2015</v>
          </cell>
          <cell r="H147">
            <v>320.575</v>
          </cell>
          <cell r="I147">
            <v>320.575</v>
          </cell>
          <cell r="J147" t="str">
            <v>QĐ BCKTKT số: 286/QĐ-UBND-XDCB ngày 24/10/2016 của UBND TP</v>
          </cell>
          <cell r="K147">
            <v>281</v>
          </cell>
          <cell r="L147">
            <v>281</v>
          </cell>
          <cell r="M147">
            <v>0</v>
          </cell>
          <cell r="N147">
            <v>0</v>
          </cell>
          <cell r="O147">
            <v>0</v>
          </cell>
          <cell r="P147">
            <v>320</v>
          </cell>
          <cell r="Q147">
            <v>320</v>
          </cell>
          <cell r="R147">
            <v>1</v>
          </cell>
          <cell r="S147">
            <v>280</v>
          </cell>
          <cell r="T147">
            <v>280</v>
          </cell>
          <cell r="U147">
            <v>1</v>
          </cell>
          <cell r="V147">
            <v>280</v>
          </cell>
          <cell r="W147">
            <v>280</v>
          </cell>
          <cell r="X147">
            <v>1</v>
          </cell>
          <cell r="Y147" t="str">
            <v>Không điều chỉnh</v>
          </cell>
        </row>
        <row r="148">
          <cell r="A148" t="str">
            <v>58</v>
          </cell>
          <cell r="B148" t="str">
            <v> HT nước sạch TPĐ:Tuyến nước R. Chùa- Bà Phủ+ Tuyến nước  đường kênh Tám Bê b.phải+ Tuyến cấp nước kênh Ba Dấu Ó bờ trái</v>
          </cell>
          <cell r="C148" t="str">
            <v>Ban QLDA&amp;PTQĐ</v>
          </cell>
          <cell r="F148" t="str">
            <v>2017-2018</v>
          </cell>
          <cell r="G148" t="str">
            <v>QĐ CTĐT số: 353/30/10/2015</v>
          </cell>
          <cell r="H148">
            <v>995.928</v>
          </cell>
          <cell r="I148">
            <v>995.928</v>
          </cell>
          <cell r="J148" t="str">
            <v>QĐ BCKTKT số: 287/QĐ-UBND-XDCB ngày 24/10/2016 của UBND TP</v>
          </cell>
          <cell r="K148">
            <v>734</v>
          </cell>
          <cell r="L148">
            <v>734</v>
          </cell>
          <cell r="M148">
            <v>0</v>
          </cell>
          <cell r="N148">
            <v>0</v>
          </cell>
          <cell r="O148">
            <v>0</v>
          </cell>
          <cell r="P148">
            <v>990</v>
          </cell>
          <cell r="Q148">
            <v>990</v>
          </cell>
          <cell r="R148">
            <v>1</v>
          </cell>
          <cell r="S148">
            <v>730</v>
          </cell>
          <cell r="T148">
            <v>730</v>
          </cell>
          <cell r="U148">
            <v>1</v>
          </cell>
          <cell r="V148">
            <v>730</v>
          </cell>
          <cell r="W148">
            <v>730</v>
          </cell>
          <cell r="X148">
            <v>1</v>
          </cell>
          <cell r="Y148" t="str">
            <v>Không điều chỉnh</v>
          </cell>
        </row>
        <row r="149">
          <cell r="A149" t="str">
            <v>59</v>
          </cell>
          <cell r="B149" t="str">
            <v> HT cấp nước TPĐ: Tuyến ống cấp nước D60 đường kênh Ba Dấu ó bờ phải; tuyến ống cấp nước D75 đường kênh 85 bờ phải; tuyến ống cấp nước D60 đường kênh Mương Trâu bờ trái; tuyến ống cấp nước D75 kênh mương Trâu bờ phải</v>
          </cell>
          <cell r="C149" t="str">
            <v>Ban QLDA&amp;PTQĐ</v>
          </cell>
          <cell r="F149" t="str">
            <v>2018-2019</v>
          </cell>
          <cell r="G149" t="str">
            <v>QĐ CTĐT số: 311/29/10/2015</v>
          </cell>
          <cell r="H149">
            <v>1391.483</v>
          </cell>
          <cell r="I149">
            <v>1391.483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1390</v>
          </cell>
          <cell r="Q149">
            <v>1390</v>
          </cell>
          <cell r="R149">
            <v>1</v>
          </cell>
          <cell r="S149">
            <v>1390</v>
          </cell>
          <cell r="T149">
            <v>1390</v>
          </cell>
          <cell r="U149">
            <v>1</v>
          </cell>
          <cell r="V149">
            <v>1390</v>
          </cell>
          <cell r="W149">
            <v>1390</v>
          </cell>
          <cell r="X149">
            <v>1</v>
          </cell>
          <cell r="Y149" t="str">
            <v>Không điều chỉnh</v>
          </cell>
        </row>
        <row r="150">
          <cell r="A150" t="str">
            <v>60</v>
          </cell>
          <cell r="B150" t="str">
            <v>HT cấp nước xã TQT: Tuyến nước đ. Hai Sanh+Tuyến nước đ. Kênh KC 1 bờ phải+ Tuyến nước đ. Vành đai Tây Bắc.</v>
          </cell>
          <cell r="C150" t="str">
            <v>Ban QLDA&amp;PTQĐ</v>
          </cell>
          <cell r="F150" t="str">
            <v>2019-2020</v>
          </cell>
          <cell r="G150" t="str">
            <v>QĐ CTĐT số: 312/29/10/2015</v>
          </cell>
          <cell r="H150">
            <v>1766.288</v>
          </cell>
          <cell r="I150">
            <v>1766.288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1760</v>
          </cell>
          <cell r="Q150">
            <v>1760</v>
          </cell>
          <cell r="R150">
            <v>1</v>
          </cell>
          <cell r="S150">
            <v>1760</v>
          </cell>
          <cell r="T150">
            <v>1760</v>
          </cell>
          <cell r="U150">
            <v>1</v>
          </cell>
          <cell r="V150">
            <v>1760</v>
          </cell>
          <cell r="W150">
            <v>1760</v>
          </cell>
          <cell r="X150">
            <v>1</v>
          </cell>
          <cell r="Y150" t="str">
            <v>Không điều chỉnh</v>
          </cell>
        </row>
        <row r="151">
          <cell r="A151" t="str">
            <v>61</v>
          </cell>
          <cell r="B151" t="str">
            <v>Tuyến nước đ. Năm Nghi- Ba Làng</v>
          </cell>
          <cell r="C151" t="str">
            <v>Ban QLDA&amp;PTQĐ</v>
          </cell>
          <cell r="F151" t="str">
            <v>2019-2020</v>
          </cell>
          <cell r="G151" t="str">
            <v>QĐ CTĐT số: 351/30/10/2015</v>
          </cell>
          <cell r="H151">
            <v>2305.822</v>
          </cell>
          <cell r="I151">
            <v>2305.822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2300</v>
          </cell>
          <cell r="Q151">
            <v>2300</v>
          </cell>
          <cell r="R151">
            <v>1</v>
          </cell>
          <cell r="S151">
            <v>2305</v>
          </cell>
          <cell r="T151">
            <v>2305</v>
          </cell>
          <cell r="U151">
            <v>1</v>
          </cell>
          <cell r="V151">
            <v>2305</v>
          </cell>
          <cell r="W151">
            <v>2305</v>
          </cell>
          <cell r="X151">
            <v>1</v>
          </cell>
          <cell r="Y151" t="str">
            <v>Không điều chỉnh</v>
          </cell>
        </row>
        <row r="152">
          <cell r="A152" t="str">
            <v>62</v>
          </cell>
          <cell r="B152" t="str">
            <v> Hạ thế điện xã TQT: Tuyến điện Cao Mên trên (cầu Cao Mên - cầu Miễu)</v>
          </cell>
          <cell r="C152" t="str">
            <v>Ban QLDA&amp;PTQĐ</v>
          </cell>
          <cell r="F152" t="str">
            <v>2017-2018</v>
          </cell>
          <cell r="G152" t="str">
            <v>QĐ CTĐT số: 349/ 30/10/2015</v>
          </cell>
          <cell r="H152">
            <v>238.64</v>
          </cell>
          <cell r="I152">
            <v>238.64</v>
          </cell>
          <cell r="J152" t="str">
            <v>QĐ BCKTKT số 316/QĐ-UBND-XDCB ngày 28/10/2016 của UBND TP</v>
          </cell>
          <cell r="K152">
            <v>205.4</v>
          </cell>
          <cell r="L152">
            <v>205.4</v>
          </cell>
          <cell r="M152">
            <v>0</v>
          </cell>
          <cell r="N152">
            <v>0</v>
          </cell>
          <cell r="O152">
            <v>0</v>
          </cell>
          <cell r="P152">
            <v>230</v>
          </cell>
          <cell r="Q152">
            <v>230</v>
          </cell>
          <cell r="R152">
            <v>1</v>
          </cell>
          <cell r="S152">
            <v>205</v>
          </cell>
          <cell r="T152">
            <v>205</v>
          </cell>
          <cell r="U152">
            <v>1</v>
          </cell>
          <cell r="V152">
            <v>181</v>
          </cell>
          <cell r="W152">
            <v>181</v>
          </cell>
          <cell r="X152">
            <v>1</v>
          </cell>
          <cell r="Y152" t="str">
            <v>Vốn giảm theo giá trị quyết toán</v>
          </cell>
        </row>
        <row r="153">
          <cell r="A153" t="str">
            <v>63</v>
          </cell>
          <cell r="B153" t="str">
            <v>Hạ thế điện đường Cai Dao bờ phải-TQĐ</v>
          </cell>
          <cell r="C153" t="str">
            <v>Ban QLDA&amp;PTQĐ</v>
          </cell>
          <cell r="F153" t="str">
            <v>2017-2018</v>
          </cell>
          <cell r="G153" t="str">
            <v>QĐ CTĐT số: 263/26/10/2015</v>
          </cell>
          <cell r="H153">
            <v>393.575</v>
          </cell>
          <cell r="I153">
            <v>393.575</v>
          </cell>
          <cell r="J153" t="str">
            <v>QĐ BCKTKT số 318/QĐ-UBND-XDCB ngày 28/10/2016 của UBND TP</v>
          </cell>
          <cell r="K153">
            <v>342.289</v>
          </cell>
          <cell r="L153">
            <v>342.289</v>
          </cell>
          <cell r="M153">
            <v>0</v>
          </cell>
          <cell r="N153">
            <v>0</v>
          </cell>
          <cell r="O153">
            <v>0</v>
          </cell>
          <cell r="P153">
            <v>390</v>
          </cell>
          <cell r="Q153">
            <v>390</v>
          </cell>
          <cell r="R153">
            <v>1</v>
          </cell>
          <cell r="S153">
            <v>340</v>
          </cell>
          <cell r="T153">
            <v>340</v>
          </cell>
          <cell r="U153">
            <v>1</v>
          </cell>
          <cell r="V153">
            <v>340</v>
          </cell>
          <cell r="W153">
            <v>340</v>
          </cell>
          <cell r="X153">
            <v>1</v>
          </cell>
          <cell r="Y153" t="str">
            <v>Không điều chỉnh</v>
          </cell>
        </row>
        <row r="154">
          <cell r="A154" t="str">
            <v>64</v>
          </cell>
          <cell r="B154" t="str">
            <v>Hạ thế điện xã TKĐ: Điện đường rạch ruộng+ Điện khu đê bao liên kết+Điện kênh 19/5</v>
          </cell>
          <cell r="C154" t="str">
            <v>Ban QLDA&amp;PTQĐ</v>
          </cell>
          <cell r="F154" t="str">
            <v>2017-2018</v>
          </cell>
          <cell r="G154" t="str">
            <v>QĐ CTĐT số: 309/29/10/2015</v>
          </cell>
          <cell r="H154">
            <v>758.648</v>
          </cell>
          <cell r="I154">
            <v>758.648</v>
          </cell>
          <cell r="J154" t="str">
            <v>QĐ BCKTKT số 315/QĐ-UBND-XDCB ngày 28/10/2016 của UBND TP</v>
          </cell>
          <cell r="K154">
            <v>737.302</v>
          </cell>
          <cell r="L154">
            <v>737.302</v>
          </cell>
          <cell r="M154">
            <v>0</v>
          </cell>
          <cell r="N154">
            <v>0</v>
          </cell>
          <cell r="O154">
            <v>0</v>
          </cell>
          <cell r="P154">
            <v>750</v>
          </cell>
          <cell r="Q154">
            <v>750</v>
          </cell>
          <cell r="R154">
            <v>1</v>
          </cell>
          <cell r="S154">
            <v>735</v>
          </cell>
          <cell r="T154">
            <v>735</v>
          </cell>
          <cell r="U154">
            <v>1</v>
          </cell>
          <cell r="V154">
            <v>735</v>
          </cell>
          <cell r="W154">
            <v>735</v>
          </cell>
          <cell r="X154">
            <v>1</v>
          </cell>
          <cell r="Y154" t="str">
            <v>Không điều chỉnh</v>
          </cell>
        </row>
        <row r="155">
          <cell r="A155" t="str">
            <v>65</v>
          </cell>
          <cell r="B155" t="str">
            <v>Hạ thế điện đường Xếp Mương Đào bờ phải</v>
          </cell>
          <cell r="C155" t="str">
            <v>Ban QLDA&amp;PTQĐ</v>
          </cell>
          <cell r="F155" t="str">
            <v>2017-2018</v>
          </cell>
          <cell r="G155" t="str">
            <v>QĐ CTĐT số: 308/29/10/2015</v>
          </cell>
          <cell r="H155">
            <v>532.922</v>
          </cell>
          <cell r="I155">
            <v>532.922</v>
          </cell>
          <cell r="J155" t="str">
            <v>QĐ BCKTKT số 319/QĐ-UBND-XDCB ngày 28/10/2016 của UBND TP</v>
          </cell>
          <cell r="K155">
            <v>406.453</v>
          </cell>
          <cell r="L155">
            <v>406.453</v>
          </cell>
          <cell r="M155">
            <v>0</v>
          </cell>
          <cell r="N155">
            <v>0</v>
          </cell>
          <cell r="O155">
            <v>0</v>
          </cell>
          <cell r="P155">
            <v>530</v>
          </cell>
          <cell r="Q155">
            <v>530</v>
          </cell>
          <cell r="R155">
            <v>1</v>
          </cell>
          <cell r="S155">
            <v>406</v>
          </cell>
          <cell r="T155">
            <v>406</v>
          </cell>
          <cell r="U155">
            <v>1</v>
          </cell>
          <cell r="V155">
            <v>406</v>
          </cell>
          <cell r="W155">
            <v>406</v>
          </cell>
          <cell r="X155">
            <v>1</v>
          </cell>
          <cell r="Y155" t="str">
            <v>Không điều chỉnh</v>
          </cell>
        </row>
        <row r="156">
          <cell r="A156" t="str">
            <v>66</v>
          </cell>
          <cell r="B156" t="str">
            <v>Hạ thế điện tuyến ĐT 853 ( 2 bên) bờ trái</v>
          </cell>
          <cell r="C156" t="str">
            <v>Ban QLDA&amp;PTQĐ</v>
          </cell>
          <cell r="F156" t="str">
            <v>2017-2018</v>
          </cell>
          <cell r="G156" t="str">
            <v>QĐ CTĐT số: 294/28/10/2015</v>
          </cell>
          <cell r="H156">
            <v>1776.603</v>
          </cell>
          <cell r="I156">
            <v>1776.603</v>
          </cell>
          <cell r="J156" t="str">
            <v>QĐ BCKTKT số 317/QĐ-UBND-XDCB ngày 18/10/2016 của UBND TP</v>
          </cell>
          <cell r="K156">
            <v>886.294</v>
          </cell>
          <cell r="L156">
            <v>886.294</v>
          </cell>
          <cell r="M156">
            <v>0</v>
          </cell>
          <cell r="N156">
            <v>0</v>
          </cell>
          <cell r="O156">
            <v>0</v>
          </cell>
          <cell r="P156">
            <v>1770</v>
          </cell>
          <cell r="Q156">
            <v>1770</v>
          </cell>
          <cell r="R156">
            <v>1</v>
          </cell>
          <cell r="S156">
            <v>880</v>
          </cell>
          <cell r="T156">
            <v>880</v>
          </cell>
          <cell r="U156">
            <v>1</v>
          </cell>
          <cell r="V156">
            <v>880</v>
          </cell>
          <cell r="W156">
            <v>880</v>
          </cell>
          <cell r="X156">
            <v>1</v>
          </cell>
          <cell r="Y156" t="str">
            <v>Không điều chỉnh</v>
          </cell>
        </row>
        <row r="157">
          <cell r="A157" t="str">
            <v>67</v>
          </cell>
          <cell r="B157" t="str">
            <v> Hạ thế điện TPĐ: Điện kênh 85 bờ phải</v>
          </cell>
          <cell r="C157" t="str">
            <v>Ban QLDA&amp;PTQĐ</v>
          </cell>
          <cell r="F157" t="str">
            <v>2017-2018</v>
          </cell>
          <cell r="G157" t="str">
            <v>QĐ CTĐT số: 293/28/10/2015</v>
          </cell>
          <cell r="H157">
            <v>452.597</v>
          </cell>
          <cell r="I157">
            <v>452.597</v>
          </cell>
          <cell r="J157" t="str">
            <v>QĐ BCKTKT số 320/QĐ-UBND-XDCB ngày 18/10/2016 của UBND TP</v>
          </cell>
          <cell r="K157">
            <v>425.77</v>
          </cell>
          <cell r="L157">
            <v>425.77</v>
          </cell>
          <cell r="M157">
            <v>0</v>
          </cell>
          <cell r="N157">
            <v>0</v>
          </cell>
          <cell r="O157">
            <v>0</v>
          </cell>
          <cell r="P157">
            <v>450</v>
          </cell>
          <cell r="Q157">
            <v>450</v>
          </cell>
          <cell r="R157">
            <v>1</v>
          </cell>
          <cell r="S157">
            <v>425</v>
          </cell>
          <cell r="T157">
            <v>425</v>
          </cell>
          <cell r="U157">
            <v>1</v>
          </cell>
          <cell r="V157">
            <v>425</v>
          </cell>
          <cell r="W157">
            <v>425</v>
          </cell>
          <cell r="X157">
            <v>1</v>
          </cell>
          <cell r="Y157" t="str">
            <v>Không điều chỉnh</v>
          </cell>
        </row>
        <row r="158">
          <cell r="A158" t="str">
            <v>68</v>
          </cell>
          <cell r="B158" t="str">
            <v>Hạ thế điện TKĐ: Điện Tư Ngươn+ Điện Tư Vui</v>
          </cell>
          <cell r="C158" t="str">
            <v>Ban QLDA&amp;PTQĐ</v>
          </cell>
          <cell r="F158" t="str">
            <v>2018-2019</v>
          </cell>
          <cell r="G158" t="str">
            <v>QĐ CTĐT số: 262/26/10/2015</v>
          </cell>
          <cell r="H158">
            <v>264.759</v>
          </cell>
          <cell r="I158">
            <v>264.759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265</v>
          </cell>
          <cell r="Q158">
            <v>265</v>
          </cell>
          <cell r="R158">
            <v>1</v>
          </cell>
          <cell r="S158">
            <v>265</v>
          </cell>
          <cell r="T158">
            <v>265</v>
          </cell>
          <cell r="U158">
            <v>1</v>
          </cell>
          <cell r="V158">
            <v>265</v>
          </cell>
          <cell r="W158">
            <v>265</v>
          </cell>
          <cell r="X158">
            <v>1</v>
          </cell>
          <cell r="Y158" t="str">
            <v>Không điều chỉnh</v>
          </cell>
        </row>
        <row r="159">
          <cell r="A159" t="str">
            <v>69</v>
          </cell>
          <cell r="B159" t="str">
            <v>Hạ thế điện đường kênh KC 1</v>
          </cell>
          <cell r="C159" t="str">
            <v>Ban QLDA&amp;PTQĐ</v>
          </cell>
          <cell r="F159" t="str">
            <v>2018-2019</v>
          </cell>
          <cell r="G159" t="str">
            <v>QĐ CTĐT số: 310 29/10/2015</v>
          </cell>
          <cell r="H159">
            <v>265.05</v>
          </cell>
          <cell r="I159">
            <v>265.05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265</v>
          </cell>
          <cell r="Q159">
            <v>265</v>
          </cell>
          <cell r="R159">
            <v>1</v>
          </cell>
          <cell r="S159">
            <v>265</v>
          </cell>
          <cell r="T159">
            <v>265</v>
          </cell>
          <cell r="U159">
            <v>1</v>
          </cell>
          <cell r="V159">
            <v>265</v>
          </cell>
          <cell r="W159">
            <v>265</v>
          </cell>
          <cell r="X159">
            <v>1</v>
          </cell>
          <cell r="Y159" t="str">
            <v>Không điều chỉnh</v>
          </cell>
        </row>
        <row r="160">
          <cell r="A160" t="str">
            <v>70</v>
          </cell>
          <cell r="B160" t="str">
            <v>Hạ thế điện P.An Hòa: điện R. Hai Đường+ Điện đường vào Khu CN A 1</v>
          </cell>
          <cell r="C160" t="str">
            <v>Ban QLDA&amp;PTQĐ</v>
          </cell>
          <cell r="F160" t="str">
            <v>2018-2019</v>
          </cell>
          <cell r="G160" t="str">
            <v>QĐ CTĐT số: 292 28/10/2015</v>
          </cell>
          <cell r="H160">
            <v>584.471</v>
          </cell>
          <cell r="I160">
            <v>584.471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580</v>
          </cell>
          <cell r="Q160">
            <v>580</v>
          </cell>
          <cell r="R160">
            <v>1</v>
          </cell>
          <cell r="S160">
            <v>580</v>
          </cell>
          <cell r="T160">
            <v>580</v>
          </cell>
          <cell r="U160">
            <v>1</v>
          </cell>
          <cell r="V160">
            <v>580</v>
          </cell>
          <cell r="W160">
            <v>580</v>
          </cell>
          <cell r="X160">
            <v>1</v>
          </cell>
          <cell r="Y160" t="str">
            <v>Không điều chỉnh</v>
          </cell>
        </row>
        <row r="161">
          <cell r="A161" t="str">
            <v>II.7</v>
          </cell>
          <cell r="B161" t="str">
            <v>XỬ LÝ NƯỚC THẢI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36417</v>
          </cell>
          <cell r="O161">
            <v>19031</v>
          </cell>
          <cell r="P161">
            <v>14000</v>
          </cell>
          <cell r="Q161">
            <v>14000</v>
          </cell>
          <cell r="R161">
            <v>1</v>
          </cell>
          <cell r="S161">
            <v>14000</v>
          </cell>
          <cell r="T161">
            <v>13412</v>
          </cell>
          <cell r="U161">
            <v>1</v>
          </cell>
          <cell r="V161">
            <v>14000</v>
          </cell>
          <cell r="W161">
            <v>13412.349</v>
          </cell>
          <cell r="X161">
            <v>1</v>
          </cell>
          <cell r="Y161">
            <v>0</v>
          </cell>
        </row>
        <row r="162">
          <cell r="A162" t="str">
            <v>(1)</v>
          </cell>
          <cell r="B162" t="str">
            <v>Dự án chuyển tiếp giai đoạn 2016-2020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36417</v>
          </cell>
          <cell r="O162">
            <v>19031</v>
          </cell>
          <cell r="P162">
            <v>14000</v>
          </cell>
          <cell r="Q162">
            <v>14000</v>
          </cell>
          <cell r="R162">
            <v>1</v>
          </cell>
          <cell r="S162">
            <v>14000</v>
          </cell>
          <cell r="T162">
            <v>13412</v>
          </cell>
          <cell r="U162">
            <v>1</v>
          </cell>
          <cell r="V162">
            <v>14000</v>
          </cell>
          <cell r="W162">
            <v>13412.349</v>
          </cell>
          <cell r="X162">
            <v>1</v>
          </cell>
        </row>
        <row r="163">
          <cell r="A163" t="str">
            <v>71</v>
          </cell>
          <cell r="B163" t="str">
            <v>Dự án Xử lý nước thải, chất thải cải thiện môi trường làng nghề sản xuất bột chăn nuôi xã Tân Phú Đông</v>
          </cell>
          <cell r="C163" t="str">
            <v>Ban QLDA&amp;PTQĐ</v>
          </cell>
          <cell r="F163" t="str">
            <v>2012-2017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str">
            <v>QĐ DA số 699/QĐ-UBND-XDCB ngày  12/8/2011 Tỉnh . Dc-1310/QĐ-UBND-XDCB ngày  24/12/2013 Tỉnh ,dc 519/QĐ-UBND-XDCB ngày  4/6/2014 Tỉnh</v>
          </cell>
          <cell r="N163">
            <v>36417</v>
          </cell>
          <cell r="O163">
            <v>19031</v>
          </cell>
          <cell r="P163">
            <v>14000</v>
          </cell>
          <cell r="Q163">
            <v>14000</v>
          </cell>
          <cell r="R163">
            <v>1</v>
          </cell>
          <cell r="S163">
            <v>14000</v>
          </cell>
          <cell r="T163">
            <v>13412</v>
          </cell>
          <cell r="U163">
            <v>1</v>
          </cell>
          <cell r="V163">
            <v>14000</v>
          </cell>
          <cell r="W163">
            <v>13412.349</v>
          </cell>
          <cell r="X163">
            <v>1</v>
          </cell>
          <cell r="Y163" t="str">
            <v>Không điều chỉnh, có bổ sung vốn từ nguồn kết dư năm 2015: 588 trđ</v>
          </cell>
        </row>
        <row r="164">
          <cell r="A164" t="str">
            <v>(2)</v>
          </cell>
          <cell r="B164" t="str">
            <v>Dự án khởi công mới giai đoạn 2016-2020</v>
          </cell>
          <cell r="P164">
            <v>0</v>
          </cell>
          <cell r="S164">
            <v>0</v>
          </cell>
          <cell r="V164">
            <v>0</v>
          </cell>
        </row>
        <row r="165">
          <cell r="A165" t="str">
            <v>II.8</v>
          </cell>
          <cell r="B165" t="str">
            <v>AN NINH QUỐC PHÒNG</v>
          </cell>
          <cell r="H165">
            <v>7204.773</v>
          </cell>
          <cell r="I165">
            <v>2554.973</v>
          </cell>
          <cell r="J165">
            <v>0</v>
          </cell>
          <cell r="K165">
            <v>6451.631</v>
          </cell>
          <cell r="L165">
            <v>2553.6310000000003</v>
          </cell>
          <cell r="M165">
            <v>0</v>
          </cell>
          <cell r="N165">
            <v>0</v>
          </cell>
          <cell r="O165">
            <v>0</v>
          </cell>
          <cell r="P165">
            <v>3400</v>
          </cell>
          <cell r="Q165">
            <v>1500</v>
          </cell>
          <cell r="R165">
            <v>1</v>
          </cell>
          <cell r="S165">
            <v>3400</v>
          </cell>
          <cell r="T165">
            <v>1500</v>
          </cell>
          <cell r="U165">
            <v>1</v>
          </cell>
          <cell r="V165">
            <v>6430</v>
          </cell>
          <cell r="W165">
            <v>4530</v>
          </cell>
          <cell r="X165">
            <v>2</v>
          </cell>
          <cell r="Y165">
            <v>0</v>
          </cell>
        </row>
        <row r="166">
          <cell r="A166" t="str">
            <v>(1)</v>
          </cell>
          <cell r="B166" t="str">
            <v>Dự án chuyển tiếp sang GĐ 2016-2020</v>
          </cell>
        </row>
        <row r="167">
          <cell r="A167" t="str">
            <v>(2)</v>
          </cell>
          <cell r="B167" t="str">
            <v>Dự án khởi công mới giai đoạn 2016-2020</v>
          </cell>
          <cell r="H167">
            <v>7204.773</v>
          </cell>
          <cell r="I167">
            <v>2554.973</v>
          </cell>
          <cell r="K167">
            <v>6451.631</v>
          </cell>
          <cell r="L167">
            <v>2553.6310000000003</v>
          </cell>
          <cell r="M167">
            <v>0</v>
          </cell>
          <cell r="N167">
            <v>0</v>
          </cell>
          <cell r="O167">
            <v>0</v>
          </cell>
          <cell r="P167">
            <v>3400</v>
          </cell>
          <cell r="Q167">
            <v>1500</v>
          </cell>
          <cell r="R167">
            <v>1</v>
          </cell>
          <cell r="S167">
            <v>3400</v>
          </cell>
          <cell r="T167">
            <v>1500</v>
          </cell>
          <cell r="U167">
            <v>1</v>
          </cell>
          <cell r="V167">
            <v>6430</v>
          </cell>
          <cell r="W167">
            <v>4530</v>
          </cell>
          <cell r="X167">
            <v>2</v>
          </cell>
        </row>
        <row r="168">
          <cell r="A168" t="str">
            <v>72</v>
          </cell>
          <cell r="B168" t="str">
            <v>Trụ sở làm việc Công an và Ban chỉ huy quân sự xã Tân Phú Đông</v>
          </cell>
          <cell r="C168" t="str">
            <v>Ban QLDA&amp;PTQĐ</v>
          </cell>
          <cell r="F168" t="str">
            <v>2017-2019</v>
          </cell>
          <cell r="G168" t="str">
            <v>QĐ CTĐT số: 367/30/10/2015-QĐ CTĐT ĐC số: 246a/QĐ-UBND-XDCB ngày 13/7/2017 của UBND TP Sa Đéc</v>
          </cell>
          <cell r="H168">
            <v>4454.973</v>
          </cell>
          <cell r="I168">
            <v>2554.973</v>
          </cell>
          <cell r="J168" t="str">
            <v>QĐ BCKTKT số: 320/QĐ-UBND-XDCB ngày 27/10/2017 của UBNHD thành phố Sa Đéc</v>
          </cell>
          <cell r="K168">
            <v>4453.631</v>
          </cell>
          <cell r="L168">
            <v>2553.6310000000003</v>
          </cell>
          <cell r="M168">
            <v>0</v>
          </cell>
          <cell r="N168">
            <v>0</v>
          </cell>
          <cell r="O168">
            <v>0</v>
          </cell>
          <cell r="P168">
            <v>3400</v>
          </cell>
          <cell r="Q168">
            <v>1500</v>
          </cell>
          <cell r="R168">
            <v>1</v>
          </cell>
          <cell r="S168">
            <v>3400</v>
          </cell>
          <cell r="T168">
            <v>1500</v>
          </cell>
          <cell r="U168">
            <v>1</v>
          </cell>
          <cell r="V168">
            <v>4450</v>
          </cell>
          <cell r="W168">
            <v>2550</v>
          </cell>
          <cell r="X168">
            <v>1</v>
          </cell>
          <cell r="Y168" t="str">
            <v>Vốn Tăng do Quyết định đầu tư điều chỉnh. Vốn tỉnh hỗ trợ: 1,9 tỷ đồng</v>
          </cell>
        </row>
        <row r="169">
          <cell r="A169" t="str">
            <v>83</v>
          </cell>
          <cell r="B169" t="str">
            <v>Trụ sở Ban chỉ huy quân sự phường 1</v>
          </cell>
          <cell r="C169">
            <v>0</v>
          </cell>
          <cell r="F169" t="str">
            <v>2016-2017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2000</v>
          </cell>
          <cell r="Q169">
            <v>2000</v>
          </cell>
          <cell r="R169">
            <v>1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e">
            <v>#REF!</v>
          </cell>
          <cell r="X169">
            <v>0</v>
          </cell>
          <cell r="Y169" t="str">
            <v>Giảm</v>
          </cell>
        </row>
        <row r="170">
          <cell r="A170" t="str">
            <v>73</v>
          </cell>
          <cell r="B170" t="str">
            <v>Ban chỉ huy Quân sự. Hạng mục: Xây dựng nhà ở tập trung cho huấn luyện LLDBĐV-DQTV</v>
          </cell>
          <cell r="C170" t="str">
            <v>Ban CHQS TP</v>
          </cell>
          <cell r="F170" t="str">
            <v>2017-2018</v>
          </cell>
          <cell r="G170" t="str">
            <v>QĐ CTĐT số: 285a/QĐ,UBND-XDCB ngày 8/9/2017 của UBND thành phố Sa Đéc</v>
          </cell>
          <cell r="H170">
            <v>2749.8</v>
          </cell>
          <cell r="I170">
            <v>0</v>
          </cell>
          <cell r="J170" t="str">
            <v>QĐ BCKTKT số: 323a/QĐ,UBND-XDCB ngày 27/10/2017 của UBND thành phố Sa Đéc</v>
          </cell>
          <cell r="K170">
            <v>1998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S170">
            <v>0</v>
          </cell>
          <cell r="T170">
            <v>0</v>
          </cell>
          <cell r="V170">
            <v>1980</v>
          </cell>
          <cell r="W170">
            <v>1980</v>
          </cell>
          <cell r="X170">
            <v>1</v>
          </cell>
          <cell r="Y170" t="str">
            <v>Công trình bổ sung</v>
          </cell>
        </row>
        <row r="171">
          <cell r="A171" t="str">
            <v>II.9</v>
          </cell>
          <cell r="B171" t="str">
            <v>QUẢN LÝ NHÀ NƯỚC</v>
          </cell>
          <cell r="G171">
            <v>0</v>
          </cell>
          <cell r="H171">
            <v>20796.058</v>
          </cell>
          <cell r="I171">
            <v>20796.058</v>
          </cell>
          <cell r="J171">
            <v>0</v>
          </cell>
          <cell r="K171">
            <v>18863.849000000002</v>
          </cell>
          <cell r="L171">
            <v>18863.849000000002</v>
          </cell>
          <cell r="M171">
            <v>0</v>
          </cell>
          <cell r="N171">
            <v>17632</v>
          </cell>
          <cell r="O171">
            <v>17632</v>
          </cell>
          <cell r="P171">
            <v>31550</v>
          </cell>
          <cell r="Q171">
            <v>31550</v>
          </cell>
          <cell r="R171">
            <v>6</v>
          </cell>
          <cell r="S171">
            <v>31640</v>
          </cell>
          <cell r="T171">
            <v>28240</v>
          </cell>
          <cell r="U171">
            <v>6</v>
          </cell>
          <cell r="V171">
            <v>24263</v>
          </cell>
          <cell r="W171">
            <v>24263</v>
          </cell>
          <cell r="X171">
            <v>6</v>
          </cell>
          <cell r="Y171">
            <v>0</v>
          </cell>
        </row>
        <row r="172">
          <cell r="A172" t="str">
            <v>(1)</v>
          </cell>
          <cell r="B172" t="str">
            <v>Dự án chuyển tiếp sang GĐ 2016-2020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17632</v>
          </cell>
          <cell r="O172">
            <v>17632</v>
          </cell>
          <cell r="P172">
            <v>13900</v>
          </cell>
          <cell r="Q172">
            <v>13900</v>
          </cell>
          <cell r="R172">
            <v>2</v>
          </cell>
          <cell r="S172">
            <v>12855</v>
          </cell>
          <cell r="T172">
            <v>12855</v>
          </cell>
          <cell r="U172">
            <v>2</v>
          </cell>
          <cell r="V172">
            <v>10319</v>
          </cell>
          <cell r="W172">
            <v>10319</v>
          </cell>
          <cell r="X172">
            <v>2</v>
          </cell>
        </row>
        <row r="173">
          <cell r="A173" t="str">
            <v>74</v>
          </cell>
          <cell r="B173" t="str">
            <v>Mở rộng Kho lưu trữ UBND thành phố Sa Đéc</v>
          </cell>
          <cell r="C173" t="str">
            <v>Ban QLDA&amp;PTQĐ</v>
          </cell>
          <cell r="F173" t="str">
            <v>2015-2016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QĐ BCKTKT số: 226/QĐ-UBND-XDCB ngày 27/10/2014 của UBND TP</v>
          </cell>
          <cell r="N173">
            <v>2684</v>
          </cell>
          <cell r="O173">
            <v>2684</v>
          </cell>
          <cell r="P173">
            <v>2400</v>
          </cell>
          <cell r="Q173">
            <v>2400</v>
          </cell>
          <cell r="R173">
            <v>1</v>
          </cell>
          <cell r="S173">
            <v>1055</v>
          </cell>
          <cell r="T173">
            <v>1055</v>
          </cell>
          <cell r="U173">
            <v>1</v>
          </cell>
          <cell r="V173">
            <v>1036</v>
          </cell>
          <cell r="W173">
            <v>1036</v>
          </cell>
          <cell r="X173">
            <v>1</v>
          </cell>
          <cell r="Y173" t="str">
            <v>Vốn giảm theo giá trị quyết toán</v>
          </cell>
        </row>
        <row r="174">
          <cell r="A174" t="str">
            <v>75</v>
          </cell>
          <cell r="B174" t="str">
            <v> Trụ sở UBND TP Sa Đéc (nhà làm việc bộ phận tiếp nhận hồ sơ và trả kết quả)</v>
          </cell>
          <cell r="C174" t="str">
            <v>Ban QLDA&amp;PTQĐ</v>
          </cell>
          <cell r="F174" t="str">
            <v>2015-2017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QĐ BCKTKT số: 40/QĐ-UBND-XDCB ngày  31/10/2015 UBND TP đ/c</v>
          </cell>
          <cell r="N174">
            <v>14948</v>
          </cell>
          <cell r="O174">
            <v>14948</v>
          </cell>
          <cell r="P174">
            <v>11500</v>
          </cell>
          <cell r="Q174">
            <v>11500</v>
          </cell>
          <cell r="R174">
            <v>1</v>
          </cell>
          <cell r="S174">
            <v>11800</v>
          </cell>
          <cell r="T174">
            <v>11800</v>
          </cell>
          <cell r="U174">
            <v>1</v>
          </cell>
          <cell r="V174">
            <v>9283</v>
          </cell>
          <cell r="W174">
            <v>9283</v>
          </cell>
          <cell r="X174">
            <v>1</v>
          </cell>
          <cell r="Y174" t="str">
            <v>Vốn giảm theo giá trị quyết toán</v>
          </cell>
        </row>
        <row r="175">
          <cell r="A175" t="str">
            <v>(2)</v>
          </cell>
          <cell r="B175" t="str">
            <v>Dự án khởi công mới giai đoạn 2016-2020</v>
          </cell>
          <cell r="G175">
            <v>0</v>
          </cell>
          <cell r="H175">
            <v>20796.058</v>
          </cell>
          <cell r="I175">
            <v>20796.058</v>
          </cell>
          <cell r="J175">
            <v>0</v>
          </cell>
          <cell r="K175">
            <v>18863.849000000002</v>
          </cell>
          <cell r="L175">
            <v>18863.849000000002</v>
          </cell>
          <cell r="M175">
            <v>0</v>
          </cell>
          <cell r="N175">
            <v>0</v>
          </cell>
          <cell r="O175">
            <v>0</v>
          </cell>
          <cell r="P175">
            <v>17650</v>
          </cell>
          <cell r="Q175">
            <v>17650</v>
          </cell>
          <cell r="R175">
            <v>4</v>
          </cell>
          <cell r="S175">
            <v>18785</v>
          </cell>
          <cell r="T175">
            <v>15385</v>
          </cell>
          <cell r="U175">
            <v>4</v>
          </cell>
          <cell r="V175">
            <v>13944</v>
          </cell>
          <cell r="W175">
            <v>13944</v>
          </cell>
          <cell r="X175">
            <v>4</v>
          </cell>
          <cell r="Y175">
            <v>0</v>
          </cell>
        </row>
        <row r="176">
          <cell r="A176" t="str">
            <v>76</v>
          </cell>
          <cell r="B176" t="str">
            <v>Trụ sở Thành Ủy (hạng mục: kho lưu trữ và nhà ăn)</v>
          </cell>
          <cell r="C176" t="str">
            <v>VPTU</v>
          </cell>
          <cell r="F176" t="str">
            <v>2016-2017</v>
          </cell>
          <cell r="G176" t="str">
            <v>QĐ CTĐT số: 285/27/10/2015</v>
          </cell>
          <cell r="H176">
            <v>8000</v>
          </cell>
          <cell r="I176">
            <v>8000</v>
          </cell>
          <cell r="J176" t="str">
            <v>QĐ BCKTKT số: 330/QĐ-UBND-XDCB ngày  30/10/2015 của UBND TP</v>
          </cell>
          <cell r="K176">
            <v>7872.849</v>
          </cell>
          <cell r="L176">
            <v>7872.849</v>
          </cell>
          <cell r="M176">
            <v>0</v>
          </cell>
          <cell r="N176">
            <v>0</v>
          </cell>
          <cell r="O176">
            <v>0</v>
          </cell>
          <cell r="P176">
            <v>7800</v>
          </cell>
          <cell r="Q176">
            <v>7800</v>
          </cell>
          <cell r="R176">
            <v>1</v>
          </cell>
          <cell r="S176">
            <v>7800</v>
          </cell>
          <cell r="T176">
            <v>7800</v>
          </cell>
          <cell r="U176">
            <v>1</v>
          </cell>
          <cell r="V176">
            <v>7446</v>
          </cell>
          <cell r="W176">
            <v>7446</v>
          </cell>
          <cell r="X176">
            <v>1</v>
          </cell>
          <cell r="Y176" t="str">
            <v>Vốn giảm theo giá trị quyết toán</v>
          </cell>
        </row>
        <row r="177">
          <cell r="A177" t="str">
            <v>77</v>
          </cell>
          <cell r="B177" t="str">
            <v>Mở rộng nâng cấp Trụ sở UBND phường Tân Quy Đông</v>
          </cell>
          <cell r="C177" t="str">
            <v>Ban QLDA&amp;PTQĐ</v>
          </cell>
          <cell r="F177" t="str">
            <v>2016-2017</v>
          </cell>
          <cell r="G177" t="str">
            <v>QĐ CTĐT số: 19/10/2015</v>
          </cell>
          <cell r="H177">
            <v>1958.255</v>
          </cell>
          <cell r="I177">
            <v>1958.255</v>
          </cell>
          <cell r="J177" t="str">
            <v>QĐ BCKTKT số: 282/QĐ-UBND-XDCB ngày  24/10/2016 của UBND TP</v>
          </cell>
          <cell r="K177">
            <v>1661</v>
          </cell>
          <cell r="L177">
            <v>1661</v>
          </cell>
          <cell r="M177">
            <v>0</v>
          </cell>
          <cell r="N177">
            <v>0</v>
          </cell>
          <cell r="O177">
            <v>0</v>
          </cell>
          <cell r="P177">
            <v>1950</v>
          </cell>
          <cell r="Q177">
            <v>1950</v>
          </cell>
          <cell r="R177">
            <v>1</v>
          </cell>
          <cell r="S177">
            <v>1660</v>
          </cell>
          <cell r="T177">
            <v>1660</v>
          </cell>
          <cell r="U177">
            <v>1</v>
          </cell>
          <cell r="V177">
            <v>1255</v>
          </cell>
          <cell r="W177">
            <v>1255</v>
          </cell>
          <cell r="X177">
            <v>1</v>
          </cell>
          <cell r="Y177" t="str">
            <v>Vốn giảm do lấy theo giá trị quyết toán công trình</v>
          </cell>
        </row>
        <row r="178">
          <cell r="A178" t="str">
            <v>78</v>
          </cell>
          <cell r="B178" t="str">
            <v>Trụ sở UBND phường 4 </v>
          </cell>
          <cell r="C178" t="str">
            <v>Ban QLDA&amp;PTQĐ</v>
          </cell>
          <cell r="F178" t="str">
            <v>2016-2017</v>
          </cell>
          <cell r="G178" t="str">
            <v>QĐ CTĐT số: 36a/30/3/2016</v>
          </cell>
          <cell r="H178">
            <v>6306.46</v>
          </cell>
          <cell r="I178">
            <v>6306.46</v>
          </cell>
          <cell r="J178" t="str">
            <v>QĐ BCKTKT số: 279/QĐ-UBND-XDCB ngày  24/10/2016 của UBND TP</v>
          </cell>
          <cell r="K178">
            <v>5009</v>
          </cell>
          <cell r="L178">
            <v>5009</v>
          </cell>
          <cell r="M178">
            <v>0</v>
          </cell>
          <cell r="N178">
            <v>0</v>
          </cell>
          <cell r="O178">
            <v>0</v>
          </cell>
          <cell r="P178">
            <v>2900</v>
          </cell>
          <cell r="Q178">
            <v>2900</v>
          </cell>
          <cell r="R178">
            <v>1</v>
          </cell>
          <cell r="S178">
            <v>5005</v>
          </cell>
          <cell r="T178">
            <v>1605</v>
          </cell>
          <cell r="U178">
            <v>1</v>
          </cell>
          <cell r="V178">
            <v>1413</v>
          </cell>
          <cell r="W178">
            <v>1413</v>
          </cell>
          <cell r="X178">
            <v>1</v>
          </cell>
          <cell r="Y178" t="str">
            <v>Vốn giảm do lấy theo giá trị quyết toán công trình</v>
          </cell>
        </row>
        <row r="179">
          <cell r="A179" t="str">
            <v>79</v>
          </cell>
          <cell r="B179" t="str">
            <v>Khu hành chính UBND thành phố Sa Đéc, hạng mục: Cải tạo, sửa chữa</v>
          </cell>
          <cell r="C179" t="str">
            <v>Ban QLDA&amp;PTQĐ</v>
          </cell>
          <cell r="F179" t="str">
            <v>216-2018</v>
          </cell>
          <cell r="G179" t="str">
            <v>QĐ CTĐT số: 238/9/9/2016</v>
          </cell>
          <cell r="H179">
            <v>4531.343</v>
          </cell>
          <cell r="I179">
            <v>4531.343</v>
          </cell>
          <cell r="J179" t="str">
            <v>QĐ BCKTKT số: 277/QĐ-UBND-XDCB ngày  24/10/2016 của UBND TP</v>
          </cell>
          <cell r="K179">
            <v>4321</v>
          </cell>
          <cell r="L179">
            <v>4321</v>
          </cell>
          <cell r="M179">
            <v>0</v>
          </cell>
          <cell r="N179">
            <v>0</v>
          </cell>
          <cell r="O179">
            <v>0</v>
          </cell>
          <cell r="P179">
            <v>5000</v>
          </cell>
          <cell r="Q179">
            <v>5000</v>
          </cell>
          <cell r="R179">
            <v>1</v>
          </cell>
          <cell r="S179">
            <v>4320</v>
          </cell>
          <cell r="T179">
            <v>4320</v>
          </cell>
          <cell r="U179">
            <v>1</v>
          </cell>
          <cell r="V179">
            <v>3830</v>
          </cell>
          <cell r="W179">
            <v>3830</v>
          </cell>
          <cell r="X179">
            <v>1</v>
          </cell>
          <cell r="Y179" t="str">
            <v>Vốn giảm do lấy theo giá trị quyết toán công trình</v>
          </cell>
        </row>
        <row r="180">
          <cell r="A180" t="str">
            <v>90</v>
          </cell>
          <cell r="B180" t="str">
            <v>Trụ sở mới chi cục thuế (bồi hoàn)</v>
          </cell>
          <cell r="C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6000</v>
          </cell>
          <cell r="Q180">
            <v>6000</v>
          </cell>
          <cell r="R180">
            <v>1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e">
            <v>#REF!</v>
          </cell>
          <cell r="X180">
            <v>0</v>
          </cell>
          <cell r="Y180" t="str">
            <v>Giảm</v>
          </cell>
        </row>
        <row r="181">
          <cell r="A181" t="str">
            <v>91</v>
          </cell>
          <cell r="B181" t="str">
            <v>Trụ sở UBND phường 2</v>
          </cell>
          <cell r="C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  <cell r="K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10000</v>
          </cell>
          <cell r="Q181">
            <v>10000</v>
          </cell>
          <cell r="R181">
            <v>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e">
            <v>#REF!</v>
          </cell>
          <cell r="X181">
            <v>0</v>
          </cell>
          <cell r="Y181" t="str">
            <v>Giảm</v>
          </cell>
        </row>
        <row r="182">
          <cell r="A182" t="str">
            <v>92</v>
          </cell>
        </row>
        <row r="183">
          <cell r="A183" t="str">
            <v>*</v>
          </cell>
          <cell r="B183" t="str">
            <v>BỔ SUNG TỪ NGUỒN VỐN KẾT DƯ 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94909</v>
          </cell>
          <cell r="O183">
            <v>19031</v>
          </cell>
          <cell r="P183">
            <v>0</v>
          </cell>
          <cell r="Q183">
            <v>0</v>
          </cell>
          <cell r="R183">
            <v>0</v>
          </cell>
          <cell r="S183">
            <v>2126</v>
          </cell>
          <cell r="T183">
            <v>2126</v>
          </cell>
          <cell r="U183">
            <v>2</v>
          </cell>
          <cell r="V183">
            <v>15538</v>
          </cell>
          <cell r="W183">
            <v>2125.651</v>
          </cell>
          <cell r="X183">
            <v>2</v>
          </cell>
        </row>
        <row r="184">
          <cell r="A184" t="str">
            <v>III.1</v>
          </cell>
          <cell r="B184" t="str">
            <v>Giao thông</v>
          </cell>
          <cell r="N184">
            <v>13732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638</v>
          </cell>
          <cell r="T184">
            <v>638</v>
          </cell>
          <cell r="U184">
            <v>1</v>
          </cell>
          <cell r="V184">
            <v>638</v>
          </cell>
          <cell r="W184">
            <v>638</v>
          </cell>
          <cell r="X184">
            <v>1</v>
          </cell>
        </row>
        <row r="185">
          <cell r="A185" t="str">
            <v>80</v>
          </cell>
          <cell r="B185" t="str">
            <v>Cảnh quan kè phường 3, phường 4</v>
          </cell>
          <cell r="C185" t="str">
            <v>B QLCTĐT</v>
          </cell>
          <cell r="F185" t="str">
            <v>2014-2016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QĐ số: 208/QĐ-UBND-XDCB ngày 30/10/2013 của UBND TP</v>
          </cell>
          <cell r="N185">
            <v>13732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638</v>
          </cell>
          <cell r="T185">
            <v>638</v>
          </cell>
          <cell r="U185">
            <v>1</v>
          </cell>
          <cell r="V185">
            <v>638</v>
          </cell>
          <cell r="W185">
            <v>638</v>
          </cell>
          <cell r="X185">
            <v>1</v>
          </cell>
        </row>
        <row r="186">
          <cell r="A186" t="str">
            <v>III.2</v>
          </cell>
          <cell r="B186" t="str">
            <v>Cấp nước và dịch vụ công cộng</v>
          </cell>
          <cell r="N186">
            <v>44760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900</v>
          </cell>
          <cell r="T186">
            <v>900</v>
          </cell>
          <cell r="U186">
            <v>1</v>
          </cell>
          <cell r="V186">
            <v>900</v>
          </cell>
          <cell r="W186">
            <v>900</v>
          </cell>
          <cell r="X186">
            <v>1</v>
          </cell>
        </row>
        <row r="187">
          <cell r="A187" t="str">
            <v>81</v>
          </cell>
          <cell r="B187" t="str">
            <v>Khu dân cư khóm 3 phường 2 B</v>
          </cell>
          <cell r="C187" t="str">
            <v>Ban QLDA&amp;PTQĐ</v>
          </cell>
          <cell r="F187" t="str">
            <v>2006-2016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QĐ số 246/QĐ-UBND-XDCB ngày 27/3/2006-433/QĐ-UBND-XDCB ngày 14/5/2013-269/QĐ-UBND-XDCB ngày 07/3/2016 Tỉnh</v>
          </cell>
          <cell r="N187">
            <v>44760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900</v>
          </cell>
          <cell r="T187">
            <v>900</v>
          </cell>
          <cell r="U187">
            <v>1</v>
          </cell>
          <cell r="V187">
            <v>900</v>
          </cell>
          <cell r="W187">
            <v>900</v>
          </cell>
          <cell r="X187">
            <v>1</v>
          </cell>
        </row>
        <row r="188">
          <cell r="A188" t="str">
            <v>III.3</v>
          </cell>
          <cell r="B188" t="str">
            <v>Xử lý nước thải</v>
          </cell>
          <cell r="N188">
            <v>36417</v>
          </cell>
          <cell r="O188">
            <v>19031</v>
          </cell>
          <cell r="P188">
            <v>0</v>
          </cell>
          <cell r="Q188">
            <v>0</v>
          </cell>
          <cell r="R188">
            <v>0</v>
          </cell>
          <cell r="S188">
            <v>588</v>
          </cell>
          <cell r="T188">
            <v>588</v>
          </cell>
          <cell r="U188">
            <v>0</v>
          </cell>
          <cell r="V188">
            <v>14000</v>
          </cell>
          <cell r="W188">
            <v>587.651</v>
          </cell>
          <cell r="X188">
            <v>0</v>
          </cell>
        </row>
        <row r="189">
          <cell r="A189" t="str">
            <v>*</v>
          </cell>
          <cell r="B189" t="str">
            <v>Dự án Xử lý nước thải, chất thải cải thiện môi trường làng nghề sản xuất bột chăn nuôi xã Tân Phú Đông</v>
          </cell>
          <cell r="C189" t="str">
            <v>Ban QLDA&amp;PTQĐ</v>
          </cell>
          <cell r="F189" t="str">
            <v>2012-2017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QĐ DA số 699/QĐ-UBND-XDCB ngày  12/8/2011 Tỉnh . Dc-1310/QĐ-UBND-XDCB ngày  24/12/2013 Tỉnh ,dc 519/QĐ-UBND-XDCB ngày  4/6/2014 Tỉnh</v>
          </cell>
          <cell r="N189">
            <v>36417</v>
          </cell>
          <cell r="O189">
            <v>19031</v>
          </cell>
          <cell r="P189">
            <v>0</v>
          </cell>
          <cell r="Q189">
            <v>0</v>
          </cell>
          <cell r="R189">
            <v>0</v>
          </cell>
          <cell r="S189">
            <v>588</v>
          </cell>
          <cell r="T189">
            <v>588</v>
          </cell>
          <cell r="U189">
            <v>0</v>
          </cell>
          <cell r="V189">
            <v>14000</v>
          </cell>
          <cell r="W189">
            <v>587.651</v>
          </cell>
        </row>
        <row r="190">
          <cell r="A190" t="str">
            <v>III.4</v>
          </cell>
          <cell r="B190" t="str">
            <v>Văn hóa xã hội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2">
          <cell r="B192" t="str">
            <v>Chi phí tất toán công trình</v>
          </cell>
          <cell r="C192" t="str">
            <v>PTCKH</v>
          </cell>
          <cell r="V192">
            <v>2100</v>
          </cell>
          <cell r="W192">
            <v>2100</v>
          </cell>
        </row>
        <row r="193">
          <cell r="A193" t="str">
            <v>B</v>
          </cell>
          <cell r="B193" t="str">
            <v>DỰ PHÒNG</v>
          </cell>
          <cell r="P193">
            <v>33950</v>
          </cell>
          <cell r="Q193">
            <v>33950</v>
          </cell>
          <cell r="S193">
            <v>38053</v>
          </cell>
          <cell r="T193">
            <v>38053</v>
          </cell>
          <cell r="V193">
            <v>36790</v>
          </cell>
          <cell r="W193">
            <v>36790</v>
          </cell>
        </row>
      </sheetData>
      <sheetData sheetId="1">
        <row r="53">
          <cell r="A53" t="str">
            <v>I</v>
          </cell>
          <cell r="B53" t="str">
            <v>Chuẩn bị đầu tư</v>
          </cell>
          <cell r="G53">
            <v>0</v>
          </cell>
          <cell r="H53">
            <v>82607.996</v>
          </cell>
          <cell r="I53">
            <v>0</v>
          </cell>
          <cell r="J53">
            <v>0</v>
          </cell>
          <cell r="K53">
            <v>82608</v>
          </cell>
          <cell r="L53">
            <v>82608</v>
          </cell>
          <cell r="M53">
            <v>0</v>
          </cell>
          <cell r="N53">
            <v>0</v>
          </cell>
          <cell r="O53">
            <v>0</v>
          </cell>
          <cell r="P53">
            <v>82000</v>
          </cell>
          <cell r="Q53">
            <v>32000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>
            <v>4210</v>
          </cell>
          <cell r="W53">
            <v>4210</v>
          </cell>
          <cell r="X53">
            <v>1</v>
          </cell>
        </row>
        <row r="54">
          <cell r="B54" t="str">
            <v>GIÁO DỤC VÀ ĐÀO TẠO</v>
          </cell>
          <cell r="H54">
            <v>82607.996</v>
          </cell>
          <cell r="I54">
            <v>0</v>
          </cell>
          <cell r="K54">
            <v>82608</v>
          </cell>
          <cell r="L54">
            <v>82608</v>
          </cell>
          <cell r="M54">
            <v>0</v>
          </cell>
          <cell r="N54">
            <v>0</v>
          </cell>
          <cell r="O54">
            <v>0</v>
          </cell>
          <cell r="P54">
            <v>82000</v>
          </cell>
          <cell r="Q54">
            <v>32000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500</v>
          </cell>
          <cell r="W54">
            <v>500</v>
          </cell>
          <cell r="X54">
            <v>1</v>
          </cell>
        </row>
        <row r="55">
          <cell r="A55" t="str">
            <v>1</v>
          </cell>
          <cell r="B55" t="str">
            <v>Trường Trung học cơ sở Tân Phú Đông </v>
          </cell>
          <cell r="C55" t="str">
            <v>Ban QLDA&amp;PTQĐ</v>
          </cell>
          <cell r="E55" t="str">
            <v>2014-2019</v>
          </cell>
          <cell r="F55" t="str">
            <v>2015-2018</v>
          </cell>
          <cell r="G55" t="str">
            <v>QĐ CTĐT số: 359/30/10/2015</v>
          </cell>
          <cell r="H55">
            <v>82607.996</v>
          </cell>
          <cell r="I55">
            <v>0</v>
          </cell>
          <cell r="J55" t="str">
            <v>QĐ số: 359/QĐ.UBND-XDCB ngày 30/10/2015 của UBND thành phố</v>
          </cell>
          <cell r="K55">
            <v>82608</v>
          </cell>
          <cell r="L55">
            <v>82608</v>
          </cell>
          <cell r="M55">
            <v>0</v>
          </cell>
          <cell r="N55">
            <v>0</v>
          </cell>
          <cell r="O55">
            <v>0</v>
          </cell>
          <cell r="P55">
            <v>82000</v>
          </cell>
          <cell r="Q55">
            <v>32000</v>
          </cell>
          <cell r="R55">
            <v>1</v>
          </cell>
          <cell r="V55">
            <v>500</v>
          </cell>
          <cell r="W55">
            <v>500</v>
          </cell>
          <cell r="X55">
            <v>1</v>
          </cell>
          <cell r="Y55" t="str">
            <v>Chuyển danh mục chuẩn bị đầu tư giai đoạn trung hạn</v>
          </cell>
        </row>
        <row r="56">
          <cell r="B56" t="str">
            <v>**Chi phí chuẩn bị đầu tư</v>
          </cell>
          <cell r="V56">
            <v>3710</v>
          </cell>
          <cell r="W56">
            <v>3710</v>
          </cell>
          <cell r="Y56" t="str">
            <v>Bổ sung để chuẩn bị đầu tư cho giai đoạn sau</v>
          </cell>
        </row>
        <row r="57">
          <cell r="A57" t="str">
            <v>II</v>
          </cell>
          <cell r="B57" t="str">
            <v>Thực hiện đầu tư</v>
          </cell>
          <cell r="G57">
            <v>0</v>
          </cell>
          <cell r="H57">
            <v>393907.401</v>
          </cell>
          <cell r="I57">
            <v>348100.085</v>
          </cell>
          <cell r="J57">
            <v>0</v>
          </cell>
          <cell r="K57">
            <v>187354.077</v>
          </cell>
          <cell r="L57">
            <v>128909.91600000001</v>
          </cell>
          <cell r="M57">
            <v>0</v>
          </cell>
          <cell r="N57">
            <v>224099.8671</v>
          </cell>
          <cell r="O57">
            <v>137820.8671</v>
          </cell>
          <cell r="P57">
            <v>380830</v>
          </cell>
          <cell r="Q57">
            <v>202739</v>
          </cell>
          <cell r="R57">
            <v>19</v>
          </cell>
          <cell r="S57">
            <v>269640</v>
          </cell>
          <cell r="T57">
            <v>207297</v>
          </cell>
          <cell r="U57">
            <v>21</v>
          </cell>
          <cell r="V57">
            <v>244119</v>
          </cell>
          <cell r="W57">
            <v>182607</v>
          </cell>
          <cell r="X57">
            <v>26</v>
          </cell>
        </row>
        <row r="58">
          <cell r="A58" t="str">
            <v>II.1</v>
          </cell>
          <cell r="B58" t="str">
            <v>GIÁO DỤC ĐÀO TẠO</v>
          </cell>
          <cell r="G58">
            <v>0</v>
          </cell>
          <cell r="H58">
            <v>140234.03</v>
          </cell>
          <cell r="I58">
            <v>135429.03</v>
          </cell>
          <cell r="J58">
            <v>0</v>
          </cell>
          <cell r="K58">
            <v>123013.713</v>
          </cell>
          <cell r="L58">
            <v>96528.713</v>
          </cell>
          <cell r="M58">
            <v>0</v>
          </cell>
          <cell r="N58">
            <v>14995</v>
          </cell>
          <cell r="O58">
            <v>8495</v>
          </cell>
          <cell r="P58">
            <v>125846</v>
          </cell>
          <cell r="Q58">
            <v>48734</v>
          </cell>
          <cell r="R58">
            <v>5</v>
          </cell>
          <cell r="S58">
            <v>105139</v>
          </cell>
          <cell r="T58">
            <v>52696</v>
          </cell>
          <cell r="U58">
            <v>5</v>
          </cell>
          <cell r="V58">
            <v>62166</v>
          </cell>
          <cell r="W58">
            <v>21734</v>
          </cell>
          <cell r="X58">
            <v>6</v>
          </cell>
        </row>
        <row r="59">
          <cell r="A59" t="str">
            <v>(1)</v>
          </cell>
          <cell r="B59" t="str">
            <v>Dự án chuyển tiếp sang GĐ 2016-2020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14995</v>
          </cell>
          <cell r="O59">
            <v>8495</v>
          </cell>
          <cell r="P59">
            <v>6590</v>
          </cell>
          <cell r="Q59">
            <v>3634</v>
          </cell>
          <cell r="R59">
            <v>1</v>
          </cell>
          <cell r="S59">
            <v>6266</v>
          </cell>
          <cell r="T59">
            <v>3310</v>
          </cell>
          <cell r="U59">
            <v>1</v>
          </cell>
          <cell r="V59">
            <v>6180</v>
          </cell>
          <cell r="W59">
            <v>3224</v>
          </cell>
          <cell r="X59">
            <v>1</v>
          </cell>
        </row>
        <row r="60">
          <cell r="A60" t="str">
            <v>2</v>
          </cell>
          <cell r="B60" t="str">
            <v>Trường tiểu học Tân Khánh Đông 1 (gđ 2)</v>
          </cell>
          <cell r="C60" t="str">
            <v>Ban QLDA&amp;PTQĐ</v>
          </cell>
          <cell r="E60" t="str">
            <v>2014-2016</v>
          </cell>
          <cell r="F60" t="str">
            <v>2013-2016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QĐ BCKTKT  số: 168a/30/9/2013</v>
          </cell>
          <cell r="N60">
            <v>14995</v>
          </cell>
          <cell r="O60">
            <v>8495</v>
          </cell>
          <cell r="P60">
            <v>6590</v>
          </cell>
          <cell r="Q60">
            <v>3634</v>
          </cell>
          <cell r="R60">
            <v>1</v>
          </cell>
          <cell r="S60">
            <v>6266</v>
          </cell>
          <cell r="T60">
            <v>3310</v>
          </cell>
          <cell r="U60">
            <v>1</v>
          </cell>
          <cell r="V60">
            <v>6180</v>
          </cell>
          <cell r="W60">
            <v>3224</v>
          </cell>
          <cell r="X60">
            <v>1</v>
          </cell>
          <cell r="Y60" t="str">
            <v>Vốn giảm do tất toán công trình năm 2016 là 3.224 tỷ. Công trình sử dụng 2 nguồn vốn (SDĐ: 3.224 tỷ+ XSKT: 2,956 tỷ</v>
          </cell>
        </row>
        <row r="61">
          <cell r="A61" t="str">
            <v>(2)</v>
          </cell>
          <cell r="B61" t="str">
            <v>Dự án khởi công mới giai đoạn 2016-2020</v>
          </cell>
          <cell r="G61">
            <v>0</v>
          </cell>
          <cell r="H61">
            <v>140234.03</v>
          </cell>
          <cell r="I61">
            <v>135429.03</v>
          </cell>
          <cell r="J61">
            <v>0</v>
          </cell>
          <cell r="K61">
            <v>123013.713</v>
          </cell>
          <cell r="L61">
            <v>96528.713</v>
          </cell>
          <cell r="M61">
            <v>0</v>
          </cell>
          <cell r="N61">
            <v>0</v>
          </cell>
          <cell r="O61">
            <v>0</v>
          </cell>
          <cell r="P61">
            <v>119256</v>
          </cell>
          <cell r="Q61">
            <v>45100</v>
          </cell>
          <cell r="R61">
            <v>4</v>
          </cell>
          <cell r="S61">
            <v>98873</v>
          </cell>
          <cell r="T61">
            <v>49386</v>
          </cell>
          <cell r="U61">
            <v>4</v>
          </cell>
          <cell r="V61">
            <v>55986</v>
          </cell>
          <cell r="W61">
            <v>18510</v>
          </cell>
          <cell r="X61">
            <v>5</v>
          </cell>
        </row>
        <row r="62">
          <cell r="A62" t="str">
            <v>3</v>
          </cell>
          <cell r="B62" t="str">
            <v>Trường Mầm non Hoa Sen (Sửa chữa, nâng cấp)</v>
          </cell>
          <cell r="C62" t="str">
            <v>Ban QLDA&amp;PTQĐ</v>
          </cell>
          <cell r="E62" t="str">
            <v>2014-2016</v>
          </cell>
          <cell r="F62" t="str">
            <v>2015-2017</v>
          </cell>
          <cell r="G62" t="str">
            <v>QĐ CTĐT số: 246/23/10/2015</v>
          </cell>
          <cell r="H62">
            <v>2578.826</v>
          </cell>
          <cell r="I62">
            <v>2578.826</v>
          </cell>
          <cell r="J62" t="str">
            <v>QĐ số: 321/QĐ-UBND-XDCB ngày 29/10/2015 của UBND TP</v>
          </cell>
          <cell r="K62">
            <v>2167.08</v>
          </cell>
          <cell r="L62">
            <v>2167.08</v>
          </cell>
          <cell r="M62">
            <v>0</v>
          </cell>
          <cell r="N62">
            <v>0</v>
          </cell>
          <cell r="O62">
            <v>0</v>
          </cell>
          <cell r="P62">
            <v>2500</v>
          </cell>
          <cell r="Q62">
            <v>2500</v>
          </cell>
          <cell r="R62">
            <v>1</v>
          </cell>
          <cell r="S62">
            <v>2167</v>
          </cell>
          <cell r="T62">
            <v>2167</v>
          </cell>
          <cell r="U62">
            <v>1</v>
          </cell>
          <cell r="V62">
            <v>2005</v>
          </cell>
          <cell r="W62">
            <v>2005</v>
          </cell>
          <cell r="X62">
            <v>1</v>
          </cell>
          <cell r="Y62" t="str">
            <v>Hoàn thành năm 2017.
Vốn giảm theo giá trị quyết toán</v>
          </cell>
        </row>
        <row r="63">
          <cell r="A63" t="str">
            <v>4</v>
          </cell>
          <cell r="B63" t="str">
            <v> Trường Tiểu học Phú Mỹ</v>
          </cell>
          <cell r="C63" t="str">
            <v>Ban QLDA&amp;PTQĐ</v>
          </cell>
          <cell r="E63" t="str">
            <v>2014-2017</v>
          </cell>
          <cell r="F63" t="str">
            <v>2015-2017</v>
          </cell>
          <cell r="G63" t="str">
            <v>QĐ CTĐT số: 254/29/10/2015</v>
          </cell>
          <cell r="H63">
            <v>13497.967</v>
          </cell>
          <cell r="I63">
            <v>13497.967</v>
          </cell>
          <cell r="J63" t="str">
            <v>QĐ số: 40QĐ/UBND-XDCB ngày 29/3/2016 của UBND TP </v>
          </cell>
          <cell r="K63">
            <v>12404</v>
          </cell>
          <cell r="L63">
            <v>3248</v>
          </cell>
          <cell r="M63">
            <v>0</v>
          </cell>
          <cell r="N63">
            <v>0</v>
          </cell>
          <cell r="O63">
            <v>0</v>
          </cell>
          <cell r="P63">
            <v>12156</v>
          </cell>
          <cell r="Q63">
            <v>3000</v>
          </cell>
          <cell r="R63">
            <v>1</v>
          </cell>
          <cell r="S63">
            <v>12156</v>
          </cell>
          <cell r="T63">
            <v>3000</v>
          </cell>
          <cell r="U63">
            <v>1</v>
          </cell>
          <cell r="V63">
            <v>10701</v>
          </cell>
          <cell r="W63">
            <v>1545</v>
          </cell>
          <cell r="X63">
            <v>1</v>
          </cell>
          <cell r="Y63" t="str">
            <v> Hoàn thành năm 2017. 
Vốn Tỉnh hỗ trợ 9,156 tỷ</v>
          </cell>
        </row>
        <row r="64">
          <cell r="A64" t="str">
            <v>5</v>
          </cell>
          <cell r="B64" t="str">
            <v>Trường Mầm non Tân Phú Đông 3</v>
          </cell>
          <cell r="C64" t="str">
            <v>Ban QLDA&amp;PTQĐ</v>
          </cell>
          <cell r="E64" t="str">
            <v>2014-2018</v>
          </cell>
          <cell r="F64" t="str">
            <v>2016-2018</v>
          </cell>
          <cell r="G64" t="str">
            <v>QĐ CTĐT số: 266/12/9/2015</v>
          </cell>
          <cell r="H64">
            <v>23106.375</v>
          </cell>
          <cell r="I64">
            <v>23106.375</v>
          </cell>
          <cell r="J64" t="str">
            <v>QĐ DA số: 38/QĐ-UBND-XDCB ngày 30/3/2016 của UBND TP-QĐ ĐC số: 311/QĐ-UBND-XDCB ngày 29/10/2016 của UBND TP</v>
          </cell>
          <cell r="K64">
            <v>18320</v>
          </cell>
          <cell r="L64">
            <v>5796</v>
          </cell>
          <cell r="M64">
            <v>0</v>
          </cell>
          <cell r="N64">
            <v>0</v>
          </cell>
          <cell r="O64">
            <v>0</v>
          </cell>
          <cell r="P64">
            <v>22600</v>
          </cell>
          <cell r="Q64">
            <v>7600</v>
          </cell>
          <cell r="R64">
            <v>1</v>
          </cell>
          <cell r="S64">
            <v>17600</v>
          </cell>
          <cell r="T64">
            <v>1655</v>
          </cell>
          <cell r="U64">
            <v>1</v>
          </cell>
          <cell r="V64">
            <v>17484</v>
          </cell>
          <cell r="W64">
            <v>4960</v>
          </cell>
          <cell r="X64">
            <v>1</v>
          </cell>
          <cell r="Y64" t="str">
            <v>Vốn tỉnh hỗ trợ 12.524</v>
          </cell>
        </row>
        <row r="65">
          <cell r="A65" t="str">
            <v>*</v>
          </cell>
          <cell r="B65" t="str">
            <v>Trường Trung học cơ sở Tân Phú Đông </v>
          </cell>
          <cell r="C65" t="str">
            <v>Ban QLDA&amp;PTQĐ</v>
          </cell>
          <cell r="E65" t="str">
            <v>2014-2019</v>
          </cell>
          <cell r="F65" t="str">
            <v>2015-2018</v>
          </cell>
          <cell r="G65" t="str">
            <v>QĐ CTĐT số: 359/30/10/2015</v>
          </cell>
          <cell r="H65">
            <v>82607.996</v>
          </cell>
          <cell r="I65">
            <v>82607.996</v>
          </cell>
          <cell r="J65" t="str">
            <v>QĐ số: 359/QĐ.UBND-XDCB ngày 30/10/2015 của UBND thành phố</v>
          </cell>
          <cell r="K65">
            <v>82608</v>
          </cell>
          <cell r="L65">
            <v>82608</v>
          </cell>
          <cell r="M65">
            <v>0</v>
          </cell>
          <cell r="N65">
            <v>0</v>
          </cell>
          <cell r="O65">
            <v>0</v>
          </cell>
          <cell r="P65">
            <v>82000</v>
          </cell>
          <cell r="Q65">
            <v>32000</v>
          </cell>
          <cell r="R65">
            <v>1</v>
          </cell>
          <cell r="S65">
            <v>66950</v>
          </cell>
          <cell r="T65">
            <v>42564</v>
          </cell>
          <cell r="U65">
            <v>1</v>
          </cell>
          <cell r="Y65" t="str">
            <v>Chuyển danh mục chuẩn bị đầu tư giai đoạn trung hạn</v>
          </cell>
        </row>
        <row r="66">
          <cell r="A66" t="str">
            <v>6</v>
          </cell>
          <cell r="B66" t="str">
            <v>Trường Tiểu học Phú Long</v>
          </cell>
          <cell r="C66" t="str">
            <v>Ban QLDA&amp;PTQĐ</v>
          </cell>
          <cell r="E66" t="str">
            <v>2014-2019</v>
          </cell>
          <cell r="F66" t="str">
            <v>2017-2019</v>
          </cell>
          <cell r="G66" t="str">
            <v>QĐ CTĐT số: 245a/QĐ-UBND-XDCb ngày 12/7/2017</v>
          </cell>
          <cell r="H66">
            <v>9319.455999999998</v>
          </cell>
          <cell r="I66">
            <v>9319.455999999998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V66">
            <v>18291</v>
          </cell>
          <cell r="W66">
            <v>7300</v>
          </cell>
          <cell r="X66">
            <v>1</v>
          </cell>
          <cell r="Y66" t="str">
            <v>Công trình thuộc chương trình kiên cố hóa trường lớp. Đối ứng ngân sách TP</v>
          </cell>
        </row>
        <row r="67">
          <cell r="A67" t="str">
            <v>7</v>
          </cell>
          <cell r="B67" t="str">
            <v>Trường tiểu học Vĩnh Phước (giai đoạn 2)</v>
          </cell>
          <cell r="C67" t="str">
            <v>Ban QLDA&amp;PTQĐ</v>
          </cell>
          <cell r="E67" t="str">
            <v>2014-2019</v>
          </cell>
          <cell r="F67" t="str">
            <v>2018-2020</v>
          </cell>
          <cell r="G67" t="str">
            <v>QĐ CTĐT 204/QĐ-UBND-XDCB ngày 26/6/2017 của UBND thành phố Sa Đéc</v>
          </cell>
          <cell r="H67">
            <v>9123.41</v>
          </cell>
          <cell r="I67">
            <v>4318.41</v>
          </cell>
          <cell r="J67" t="str">
            <v>QĐ BCKTKT số: 321/QĐ-UBND-XDCB ngày 27/10/2017 của UBND thành phố Sa Đéc</v>
          </cell>
          <cell r="K67">
            <v>7514.633</v>
          </cell>
          <cell r="L67">
            <v>2709.633</v>
          </cell>
          <cell r="M67">
            <v>0</v>
          </cell>
          <cell r="N67">
            <v>0</v>
          </cell>
          <cell r="O67">
            <v>0</v>
          </cell>
          <cell r="V67">
            <v>7505</v>
          </cell>
          <cell r="W67">
            <v>2700</v>
          </cell>
          <cell r="X67">
            <v>1</v>
          </cell>
          <cell r="Y67" t="str">
            <v>Vốn sử dụng đất: 2,7 tỷ đồng. Vốn Tỉnh hỗ trợ 4,805 tỷ đồng</v>
          </cell>
        </row>
        <row r="68">
          <cell r="A68" t="str">
            <v>II.2</v>
          </cell>
          <cell r="B68" t="str">
            <v>THỂ THAO</v>
          </cell>
          <cell r="G68">
            <v>0</v>
          </cell>
          <cell r="H68">
            <v>23865.642</v>
          </cell>
          <cell r="I68">
            <v>0</v>
          </cell>
          <cell r="J68">
            <v>0</v>
          </cell>
          <cell r="K68">
            <v>21959.161</v>
          </cell>
          <cell r="L68">
            <v>0</v>
          </cell>
          <cell r="N68">
            <v>40401</v>
          </cell>
          <cell r="O68">
            <v>0</v>
          </cell>
          <cell r="P68">
            <v>26990</v>
          </cell>
          <cell r="Q68">
            <v>26990</v>
          </cell>
          <cell r="R68">
            <v>2</v>
          </cell>
          <cell r="S68">
            <v>25149</v>
          </cell>
          <cell r="T68">
            <v>25149</v>
          </cell>
          <cell r="U68">
            <v>2</v>
          </cell>
          <cell r="V68">
            <v>21900</v>
          </cell>
          <cell r="W68">
            <v>21900</v>
          </cell>
          <cell r="X68">
            <v>2</v>
          </cell>
        </row>
        <row r="69">
          <cell r="A69" t="str">
            <v>(1)</v>
          </cell>
          <cell r="B69" t="str">
            <v>Dự án chuyển tiếp sang GĐ 2016-2020</v>
          </cell>
          <cell r="L69">
            <v>0</v>
          </cell>
          <cell r="N69">
            <v>40401</v>
          </cell>
          <cell r="O69">
            <v>0</v>
          </cell>
          <cell r="P69">
            <v>3190</v>
          </cell>
          <cell r="Q69">
            <v>3190</v>
          </cell>
          <cell r="R69">
            <v>1</v>
          </cell>
          <cell r="S69">
            <v>3190</v>
          </cell>
          <cell r="T69">
            <v>3190</v>
          </cell>
          <cell r="U69">
            <v>1</v>
          </cell>
          <cell r="V69">
            <v>2900</v>
          </cell>
          <cell r="W69">
            <v>2900</v>
          </cell>
          <cell r="X69">
            <v>1</v>
          </cell>
        </row>
        <row r="70">
          <cell r="A70" t="str">
            <v>8</v>
          </cell>
          <cell r="B70" t="str">
            <v>Khu Liên hợp thể dục thể thao (hạng mục: san lấp MB, bồi hoàn bổ sung)</v>
          </cell>
          <cell r="C70" t="str">
            <v>Ban QLDAXD</v>
          </cell>
          <cell r="E70" t="str">
            <v>2014-2019</v>
          </cell>
          <cell r="F70" t="str">
            <v>2013-2016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QĐ BCKTKT số: 85/QĐ-UBND-XDCB ngày 17/6/2013 UBND TP  và QĐ PD TK-DT phát sinh 300/QĐ-UBND-XDCB ngày /26/10/2016 của UBND TP</v>
          </cell>
          <cell r="N70">
            <v>40401</v>
          </cell>
          <cell r="O70">
            <v>0</v>
          </cell>
          <cell r="P70">
            <v>3190</v>
          </cell>
          <cell r="Q70">
            <v>3190</v>
          </cell>
          <cell r="R70">
            <v>1</v>
          </cell>
          <cell r="S70">
            <v>3190</v>
          </cell>
          <cell r="T70">
            <v>3190</v>
          </cell>
          <cell r="U70">
            <v>1</v>
          </cell>
          <cell r="V70">
            <v>2900</v>
          </cell>
          <cell r="W70">
            <v>2900</v>
          </cell>
          <cell r="X70">
            <v>1</v>
          </cell>
          <cell r="Y70" t="str">
            <v>Giảm vốn do cắt hạng mục san lấp bổ sung. Dự kiến phát sinh vào dự án hạ tầng khu liên hợp thể dục thể thao</v>
          </cell>
        </row>
        <row r="71">
          <cell r="A71" t="str">
            <v>(2)</v>
          </cell>
          <cell r="B71" t="str">
            <v>Dự án khởi công mới giai đoạn 2016-2020</v>
          </cell>
          <cell r="H71">
            <v>23865.642</v>
          </cell>
          <cell r="I71">
            <v>0</v>
          </cell>
          <cell r="K71">
            <v>21959.161</v>
          </cell>
          <cell r="L71">
            <v>0</v>
          </cell>
          <cell r="N71">
            <v>0</v>
          </cell>
          <cell r="O71">
            <v>0</v>
          </cell>
          <cell r="P71">
            <v>23800</v>
          </cell>
          <cell r="Q71">
            <v>23800</v>
          </cell>
          <cell r="R71">
            <v>1</v>
          </cell>
          <cell r="S71">
            <v>21959</v>
          </cell>
          <cell r="T71">
            <v>21959</v>
          </cell>
          <cell r="U71">
            <v>1</v>
          </cell>
          <cell r="V71">
            <v>19000</v>
          </cell>
          <cell r="W71">
            <v>19000</v>
          </cell>
          <cell r="X71">
            <v>1</v>
          </cell>
        </row>
        <row r="72">
          <cell r="A72" t="str">
            <v>9</v>
          </cell>
          <cell r="B72" t="str">
            <v>Khu liên hợp thể dục thể thao (hạng mục: hạ tầng, giao thông)</v>
          </cell>
          <cell r="C72" t="str">
            <v>Ban QLDAXD</v>
          </cell>
          <cell r="E72" t="str">
            <v>2014-2019</v>
          </cell>
          <cell r="F72" t="str">
            <v>2016-2018</v>
          </cell>
          <cell r="G72" t="str">
            <v>QĐ CTĐT số: 273/26/10/2015</v>
          </cell>
          <cell r="H72">
            <v>23865.642</v>
          </cell>
          <cell r="I72">
            <v>0</v>
          </cell>
          <cell r="J72" t="str">
            <v>QĐ PDDA số:233/QĐ-UBND-XDCB ngày 30/9/2016 của UBND TP</v>
          </cell>
          <cell r="K72">
            <v>21959.161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23800</v>
          </cell>
          <cell r="Q72">
            <v>23800</v>
          </cell>
          <cell r="R72">
            <v>1</v>
          </cell>
          <cell r="S72">
            <v>21959</v>
          </cell>
          <cell r="T72">
            <v>21959</v>
          </cell>
          <cell r="U72">
            <v>1</v>
          </cell>
          <cell r="V72">
            <v>19000</v>
          </cell>
          <cell r="W72">
            <v>19000</v>
          </cell>
          <cell r="X72">
            <v>1</v>
          </cell>
          <cell r="Y72" t="str">
            <v>Vốn giảm ghi 90% quyết định dự án</v>
          </cell>
        </row>
        <row r="73">
          <cell r="A73" t="str">
            <v>II.3</v>
          </cell>
          <cell r="B73" t="str">
            <v>VĂN HÓA-XÃ HỘI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22746.149</v>
          </cell>
          <cell r="O73">
            <v>22746.149</v>
          </cell>
          <cell r="P73">
            <v>25000</v>
          </cell>
          <cell r="Q73">
            <v>10000</v>
          </cell>
          <cell r="R73">
            <v>1</v>
          </cell>
          <cell r="S73">
            <v>25500</v>
          </cell>
          <cell r="T73">
            <v>25500</v>
          </cell>
          <cell r="U73">
            <v>1</v>
          </cell>
          <cell r="V73">
            <v>22000</v>
          </cell>
          <cell r="W73">
            <v>22000</v>
          </cell>
          <cell r="X73">
            <v>1</v>
          </cell>
        </row>
        <row r="74">
          <cell r="A74" t="str">
            <v>(1)</v>
          </cell>
          <cell r="B74" t="str">
            <v>Dự án chuyển tiếp sang GĐ 2016-2020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A75" t="str">
            <v>(2)</v>
          </cell>
          <cell r="B75" t="str">
            <v>Dự án khởi công mới giai đoạn 2016-2020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22746.149</v>
          </cell>
          <cell r="O75">
            <v>22746.149</v>
          </cell>
          <cell r="P75">
            <v>25000</v>
          </cell>
          <cell r="Q75">
            <v>10000</v>
          </cell>
          <cell r="R75">
            <v>1</v>
          </cell>
          <cell r="S75">
            <v>25500</v>
          </cell>
          <cell r="T75">
            <v>25500</v>
          </cell>
          <cell r="U75">
            <v>1</v>
          </cell>
          <cell r="V75">
            <v>22000</v>
          </cell>
          <cell r="W75">
            <v>22000</v>
          </cell>
          <cell r="X75">
            <v>1</v>
          </cell>
        </row>
        <row r="76">
          <cell r="A76" t="str">
            <v>10</v>
          </cell>
          <cell r="B76" t="str">
            <v>Mở rộng nghĩa trang nhân dân giai đoạn 2</v>
          </cell>
          <cell r="C76" t="str">
            <v>P LĐ TBXH</v>
          </cell>
          <cell r="E76" t="str">
            <v>2014-2019</v>
          </cell>
          <cell r="F76" t="str">
            <v>2016-2018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QĐ BCKTKT số: 298/QĐ-UBND-XDCB ngày 28/10/2015 của UBND TP- QĐ BCKTKT Dc số: 284/QĐ-UBND-XDCB ngày 08/9/2017 của UBND TP</v>
          </cell>
          <cell r="N76">
            <v>22746.149</v>
          </cell>
          <cell r="O76">
            <v>22746.149</v>
          </cell>
          <cell r="P76">
            <v>25000</v>
          </cell>
          <cell r="Q76">
            <v>10000</v>
          </cell>
          <cell r="R76">
            <v>1</v>
          </cell>
          <cell r="S76">
            <v>25500</v>
          </cell>
          <cell r="T76">
            <v>25500</v>
          </cell>
          <cell r="U76">
            <v>1</v>
          </cell>
          <cell r="V76">
            <v>22000</v>
          </cell>
          <cell r="W76">
            <v>22000</v>
          </cell>
          <cell r="X76">
            <v>1</v>
          </cell>
          <cell r="Y76" t="str">
            <v>Vốn giảm do điều chỉnh tổng múc đầu tư</v>
          </cell>
        </row>
        <row r="77">
          <cell r="A77" t="str">
            <v>II.4</v>
          </cell>
          <cell r="B77" t="str">
            <v>THƯƠNG MẠI - DU LỊCH</v>
          </cell>
          <cell r="G77">
            <v>0</v>
          </cell>
          <cell r="H77">
            <v>7136.674</v>
          </cell>
          <cell r="I77">
            <v>0</v>
          </cell>
          <cell r="J77">
            <v>0</v>
          </cell>
          <cell r="K77">
            <v>5174.481</v>
          </cell>
          <cell r="L77">
            <v>5174.481</v>
          </cell>
          <cell r="N77">
            <v>785</v>
          </cell>
          <cell r="O77">
            <v>785</v>
          </cell>
          <cell r="P77">
            <v>4985</v>
          </cell>
          <cell r="Q77">
            <v>4985</v>
          </cell>
          <cell r="R77">
            <v>2</v>
          </cell>
          <cell r="S77">
            <v>5959</v>
          </cell>
          <cell r="T77">
            <v>5959</v>
          </cell>
          <cell r="U77">
            <v>2</v>
          </cell>
          <cell r="V77">
            <v>5113</v>
          </cell>
          <cell r="W77">
            <v>5113</v>
          </cell>
          <cell r="X77">
            <v>2</v>
          </cell>
        </row>
        <row r="78">
          <cell r="A78" t="str">
            <v>(1)</v>
          </cell>
          <cell r="B78" t="str">
            <v>Dự án chuyễn tiếp sang GD 2016-2020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A79" t="str">
            <v>(2)</v>
          </cell>
          <cell r="B79" t="str">
            <v>Dự án khởi công mới giai đoạn 2016-2020</v>
          </cell>
          <cell r="H79">
            <v>7136.674</v>
          </cell>
          <cell r="I79">
            <v>0</v>
          </cell>
          <cell r="J79">
            <v>0</v>
          </cell>
          <cell r="K79">
            <v>5174.481</v>
          </cell>
          <cell r="L79">
            <v>5174.481</v>
          </cell>
          <cell r="M79">
            <v>0</v>
          </cell>
          <cell r="N79">
            <v>785</v>
          </cell>
          <cell r="O79">
            <v>785</v>
          </cell>
          <cell r="P79">
            <v>4985</v>
          </cell>
          <cell r="Q79">
            <v>4985</v>
          </cell>
          <cell r="R79">
            <v>2</v>
          </cell>
          <cell r="S79">
            <v>5959</v>
          </cell>
          <cell r="T79">
            <v>5959</v>
          </cell>
          <cell r="U79">
            <v>2</v>
          </cell>
          <cell r="V79">
            <v>5113</v>
          </cell>
          <cell r="W79">
            <v>5113</v>
          </cell>
          <cell r="X79">
            <v>2</v>
          </cell>
        </row>
        <row r="80">
          <cell r="A80" t="str">
            <v>11</v>
          </cell>
          <cell r="B80" t="str">
            <v> Khu Trung tâm mua sắm Phú Mỹ ( đường giao thông từ đường Nguyễn Sinh Sắc đến đường Võ Phát)</v>
          </cell>
          <cell r="C80" t="str">
            <v>Ban QLDAXD</v>
          </cell>
          <cell r="E80" t="str">
            <v>2014-2019</v>
          </cell>
          <cell r="F80" t="str">
            <v>2015-2017</v>
          </cell>
          <cell r="G80" t="str">
            <v>QĐ CTĐT số: 195a/28/8/2015</v>
          </cell>
          <cell r="H80">
            <v>7136.674</v>
          </cell>
          <cell r="I80">
            <v>0</v>
          </cell>
          <cell r="J80" t="str">
            <v>QĐ BCKTKT số: 322/QĐ-UBND-XDCB ngày 30/10/2015 của UBND TP</v>
          </cell>
          <cell r="K80">
            <v>5174.481</v>
          </cell>
          <cell r="L80">
            <v>5174.481</v>
          </cell>
          <cell r="M80">
            <v>0</v>
          </cell>
          <cell r="N80">
            <v>0</v>
          </cell>
          <cell r="O80">
            <v>0</v>
          </cell>
          <cell r="P80">
            <v>4200</v>
          </cell>
          <cell r="Q80">
            <v>4200</v>
          </cell>
          <cell r="R80">
            <v>1</v>
          </cell>
          <cell r="S80">
            <v>5174</v>
          </cell>
          <cell r="T80">
            <v>5174</v>
          </cell>
          <cell r="U80">
            <v>1</v>
          </cell>
          <cell r="V80">
            <v>4402</v>
          </cell>
          <cell r="W80">
            <v>4402</v>
          </cell>
          <cell r="X80">
            <v>1</v>
          </cell>
          <cell r="Y80" t="str">
            <v>Vốn giảm, lấy theo giá trị quyết toán</v>
          </cell>
        </row>
        <row r="81">
          <cell r="A81" t="str">
            <v>12</v>
          </cell>
          <cell r="B81" t="str">
            <v>Cải tạo sửa chữa chợ Sa Đéc</v>
          </cell>
          <cell r="C81" t="str">
            <v>Ban QLC</v>
          </cell>
          <cell r="E81" t="str">
            <v>2014-2019</v>
          </cell>
          <cell r="F81" t="str">
            <v>2015-2016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QĐ BCKTKT số: 194/QĐ-UBND-XDCB ngày 28/7/2015 của UBND TP</v>
          </cell>
          <cell r="N81">
            <v>785</v>
          </cell>
          <cell r="O81">
            <v>785</v>
          </cell>
          <cell r="P81">
            <v>785</v>
          </cell>
          <cell r="Q81">
            <v>785</v>
          </cell>
          <cell r="R81">
            <v>1</v>
          </cell>
          <cell r="S81">
            <v>785</v>
          </cell>
          <cell r="T81">
            <v>785</v>
          </cell>
          <cell r="U81">
            <v>1</v>
          </cell>
          <cell r="V81">
            <v>711</v>
          </cell>
          <cell r="W81">
            <v>711</v>
          </cell>
          <cell r="X81">
            <v>1</v>
          </cell>
          <cell r="Y81" t="str">
            <v>Vốn giảm, lấy theo giá trị quyết toán</v>
          </cell>
        </row>
        <row r="82">
          <cell r="A82" t="str">
            <v>II.5</v>
          </cell>
          <cell r="B82" t="str">
            <v>GIAO THÔNG</v>
          </cell>
          <cell r="G82">
            <v>0</v>
          </cell>
          <cell r="H82">
            <v>204113.003</v>
          </cell>
          <cell r="I82">
            <v>204113.003</v>
          </cell>
          <cell r="J82">
            <v>0</v>
          </cell>
          <cell r="K82">
            <v>18661.227</v>
          </cell>
          <cell r="L82">
            <v>18661.227</v>
          </cell>
          <cell r="N82">
            <v>145172.7181</v>
          </cell>
          <cell r="O82">
            <v>105794.7181</v>
          </cell>
          <cell r="P82">
            <v>198009</v>
          </cell>
          <cell r="Q82">
            <v>112030</v>
          </cell>
          <cell r="R82">
            <v>9</v>
          </cell>
          <cell r="S82">
            <v>103335</v>
          </cell>
          <cell r="T82">
            <v>93435</v>
          </cell>
          <cell r="U82">
            <v>10</v>
          </cell>
          <cell r="V82">
            <v>114740</v>
          </cell>
          <cell r="W82">
            <v>103660</v>
          </cell>
          <cell r="X82">
            <v>13</v>
          </cell>
        </row>
        <row r="83">
          <cell r="A83" t="str">
            <v>(1)</v>
          </cell>
          <cell r="B83" t="str">
            <v>Dự án chuyễn tiếp sang GD 2016-2020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80525.6421</v>
          </cell>
          <cell r="O83">
            <v>79126.6421</v>
          </cell>
          <cell r="P83">
            <v>42730</v>
          </cell>
          <cell r="Q83">
            <v>42730</v>
          </cell>
          <cell r="R83">
            <v>4</v>
          </cell>
          <cell r="S83">
            <v>40890</v>
          </cell>
          <cell r="T83">
            <v>40890</v>
          </cell>
          <cell r="U83">
            <v>4</v>
          </cell>
          <cell r="V83">
            <v>36863</v>
          </cell>
          <cell r="W83">
            <v>36863</v>
          </cell>
          <cell r="X83">
            <v>6</v>
          </cell>
        </row>
        <row r="84">
          <cell r="A84" t="str">
            <v>13</v>
          </cell>
          <cell r="B84" t="str">
            <v>Cầu +Đường Tôn Đức Thắng nối dài </v>
          </cell>
          <cell r="C84" t="str">
            <v>Ban QLDAXD</v>
          </cell>
          <cell r="E84" t="str">
            <v>2014-2019</v>
          </cell>
          <cell r="F84" t="str">
            <v>2015-2017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str">
            <v>QĐ BCKTKT số: 205/QĐ-UBND-XDCB ngày 9/10/2014 của UBND TP</v>
          </cell>
          <cell r="N84">
            <v>25796</v>
          </cell>
          <cell r="O84">
            <v>25796</v>
          </cell>
          <cell r="P84">
            <v>25700</v>
          </cell>
          <cell r="Q84">
            <v>25700</v>
          </cell>
          <cell r="R84">
            <v>1</v>
          </cell>
          <cell r="S84">
            <v>21400</v>
          </cell>
          <cell r="T84">
            <v>21400</v>
          </cell>
          <cell r="U84">
            <v>1</v>
          </cell>
          <cell r="V84">
            <v>10475</v>
          </cell>
          <cell r="W84">
            <v>10475</v>
          </cell>
          <cell r="X84">
            <v>1</v>
          </cell>
          <cell r="Y84" t="str">
            <v>Vốn giảm do lấy theo giá trị quyết toán</v>
          </cell>
        </row>
        <row r="85">
          <cell r="A85" t="str">
            <v>14</v>
          </cell>
          <cell r="B85" t="str">
            <v>Cầu Rạch Rắn (có vốn tỉnh 9 tỷ)</v>
          </cell>
          <cell r="C85" t="str">
            <v>Ban QLDAXD</v>
          </cell>
          <cell r="E85" t="str">
            <v>2014-2020</v>
          </cell>
          <cell r="F85" t="str">
            <v>2014-2016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QĐ số: 163/QĐ-UBND-XDCB ngày 16/9/2011 UBND TX-159a/QĐ-UBND-XDCB ngày 12/8/2014 của UBND TP</v>
          </cell>
          <cell r="N85">
            <v>26896.555</v>
          </cell>
          <cell r="O85">
            <v>26896.555</v>
          </cell>
          <cell r="P85">
            <v>10300</v>
          </cell>
          <cell r="Q85">
            <v>10300</v>
          </cell>
          <cell r="R85">
            <v>1</v>
          </cell>
          <cell r="S85">
            <v>13650</v>
          </cell>
          <cell r="T85">
            <v>13650</v>
          </cell>
          <cell r="U85">
            <v>1</v>
          </cell>
          <cell r="V85">
            <v>12468</v>
          </cell>
          <cell r="W85">
            <v>12468</v>
          </cell>
          <cell r="X85">
            <v>1</v>
          </cell>
          <cell r="Y85" t="str">
            <v>Vốn giảm do lấy theo giá trị quyết toán</v>
          </cell>
        </row>
        <row r="86">
          <cell r="A86" t="str">
            <v>15</v>
          </cell>
          <cell r="B86" t="str">
            <v>Đường Hùng vương nối dài (từ cầu rạch Rắn - vòng xoay QL80-Phú Hòa)</v>
          </cell>
          <cell r="C86" t="str">
            <v>Ban QLDAXD</v>
          </cell>
          <cell r="E86" t="str">
            <v>2014-2021</v>
          </cell>
          <cell r="F86" t="str">
            <v>2012-2016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str">
            <v>QĐ BCKTKT số: 208/QĐ-UBND-XDCB ngày 31/10/2012 của UBND TX-178/QĐ-UBND-XDCB ngày 18/10/2014 của UBND TP</v>
          </cell>
          <cell r="N86">
            <v>9708</v>
          </cell>
          <cell r="O86">
            <v>9708</v>
          </cell>
          <cell r="P86">
            <v>2330</v>
          </cell>
          <cell r="Q86">
            <v>2330</v>
          </cell>
          <cell r="R86">
            <v>1</v>
          </cell>
          <cell r="S86">
            <v>2100</v>
          </cell>
          <cell r="T86">
            <v>2100</v>
          </cell>
          <cell r="U86">
            <v>1</v>
          </cell>
          <cell r="V86">
            <v>1942</v>
          </cell>
          <cell r="W86">
            <v>1942</v>
          </cell>
          <cell r="X86">
            <v>1</v>
          </cell>
          <cell r="Y86" t="str">
            <v>Giảm vốn lấy theo giá trị quyết toán</v>
          </cell>
        </row>
        <row r="87">
          <cell r="A87" t="str">
            <v>16</v>
          </cell>
          <cell r="B87" t="str">
            <v>Đường Lòng Lai bờ phải (có vốn TPCP 2015)</v>
          </cell>
          <cell r="C87" t="str">
            <v>xã TKĐ</v>
          </cell>
          <cell r="E87" t="str">
            <v>2014-2022</v>
          </cell>
          <cell r="F87" t="str">
            <v>2015-2016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QĐ BCKTKT số 232/QĐ-UBND-XDCB ngày 27/10/2014 của UBND TP</v>
          </cell>
          <cell r="N87">
            <v>7683</v>
          </cell>
          <cell r="O87">
            <v>6284</v>
          </cell>
          <cell r="P87">
            <v>4400</v>
          </cell>
          <cell r="Q87">
            <v>4400</v>
          </cell>
          <cell r="R87">
            <v>1</v>
          </cell>
          <cell r="S87">
            <v>3740</v>
          </cell>
          <cell r="T87">
            <v>3740</v>
          </cell>
          <cell r="U87">
            <v>1</v>
          </cell>
          <cell r="V87">
            <v>2798</v>
          </cell>
          <cell r="W87">
            <v>2798</v>
          </cell>
          <cell r="X87">
            <v>1</v>
          </cell>
          <cell r="Y87" t="str">
            <v>Giảm vốn lấy theo giá trị quyết toán</v>
          </cell>
        </row>
        <row r="88">
          <cell r="A88" t="str">
            <v>17</v>
          </cell>
          <cell r="B88" t="str">
            <v>Đường Kênh cùng Long Thắng</v>
          </cell>
          <cell r="C88" t="str">
            <v>Ban QLDAXD</v>
          </cell>
          <cell r="E88" t="str">
            <v>2014-2019</v>
          </cell>
          <cell r="F88" t="str">
            <v>2016-2018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QĐ số:  327/QĐ-UBND-XDCB ngày 30/10/2015 của UBND TP</v>
          </cell>
          <cell r="N88">
            <v>6771.195</v>
          </cell>
          <cell r="O88">
            <v>6771.195</v>
          </cell>
          <cell r="V88">
            <v>6770</v>
          </cell>
          <cell r="W88">
            <v>6770</v>
          </cell>
          <cell r="X88">
            <v>1</v>
          </cell>
          <cell r="Y88" t="str">
            <v>Chuyển sang vốn Sử dụng đất do đã đăng ký Sở tài chính vay vốn từ năm 2015, chưa được phân bổ</v>
          </cell>
        </row>
        <row r="89">
          <cell r="A89" t="str">
            <v>18</v>
          </cell>
          <cell r="B89" t="str">
            <v> Đường Ngã Bát bờ trái đoạn 3</v>
          </cell>
          <cell r="C89" t="str">
            <v>xã TPĐ</v>
          </cell>
          <cell r="E89" t="str">
            <v>2014-2020</v>
          </cell>
          <cell r="F89" t="str">
            <v>2015-2016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str">
            <v>QĐ số: 227/QĐ-UBND-XDCB ngày 27/10/2014 của UBND TP</v>
          </cell>
          <cell r="N89">
            <v>3670.8921</v>
          </cell>
          <cell r="O89">
            <v>3670.8921</v>
          </cell>
          <cell r="V89">
            <v>2410</v>
          </cell>
          <cell r="W89">
            <v>2410</v>
          </cell>
          <cell r="X89">
            <v>1</v>
          </cell>
        </row>
        <row r="90">
          <cell r="A90" t="str">
            <v>(2)</v>
          </cell>
          <cell r="B90" t="str">
            <v>Dự án khởi công mới giai đoạn 2016-2020</v>
          </cell>
          <cell r="G90">
            <v>0</v>
          </cell>
          <cell r="H90">
            <v>204113.003</v>
          </cell>
          <cell r="I90">
            <v>204113.003</v>
          </cell>
          <cell r="J90">
            <v>0</v>
          </cell>
          <cell r="K90">
            <v>18661.227</v>
          </cell>
          <cell r="L90">
            <v>18661.227</v>
          </cell>
          <cell r="M90">
            <v>0</v>
          </cell>
          <cell r="N90">
            <v>64647.076</v>
          </cell>
          <cell r="O90">
            <v>26668.076</v>
          </cell>
          <cell r="P90">
            <v>155279</v>
          </cell>
          <cell r="Q90">
            <v>69300</v>
          </cell>
          <cell r="R90">
            <v>5</v>
          </cell>
          <cell r="S90">
            <v>62445</v>
          </cell>
          <cell r="T90">
            <v>52545</v>
          </cell>
          <cell r="U90">
            <v>6</v>
          </cell>
          <cell r="V90">
            <v>77877</v>
          </cell>
          <cell r="W90">
            <v>66797</v>
          </cell>
          <cell r="X90">
            <v>7</v>
          </cell>
          <cell r="Y90">
            <v>0</v>
          </cell>
        </row>
        <row r="91">
          <cell r="A91" t="str">
            <v>19</v>
          </cell>
          <cell r="B91" t="str">
            <v>Đường Nguyễn Tất Thành nối dài ( từ Đ.NSS - rạch Ngã Bát)</v>
          </cell>
          <cell r="C91" t="str">
            <v>Ban QLDA&amp;PTQĐ</v>
          </cell>
          <cell r="E91" t="str">
            <v>2014-2019</v>
          </cell>
          <cell r="F91" t="str">
            <v>2015-2017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QĐ DA số: 234/QĐ-UBND-XDCB ngày 27/10/2014 của UBND TP-QĐ ĐC DA số: 189/QĐ-UBND-XDCB ngày 22/06/2017 của UBND TP</v>
          </cell>
          <cell r="N91">
            <v>26668.076</v>
          </cell>
          <cell r="O91">
            <v>26668.076</v>
          </cell>
          <cell r="P91">
            <v>23000</v>
          </cell>
          <cell r="Q91">
            <v>15000</v>
          </cell>
          <cell r="R91">
            <v>1</v>
          </cell>
          <cell r="S91">
            <v>14500</v>
          </cell>
          <cell r="T91">
            <v>14500</v>
          </cell>
          <cell r="U91">
            <v>1</v>
          </cell>
          <cell r="V91">
            <v>24000</v>
          </cell>
          <cell r="W91">
            <v>24000</v>
          </cell>
          <cell r="X91">
            <v>1</v>
          </cell>
          <cell r="Y91" t="str">
            <v>Tăng vốn, do tổng mức đầu tư điều chỉnh</v>
          </cell>
        </row>
        <row r="92">
          <cell r="A92" t="str">
            <v>20</v>
          </cell>
          <cell r="B92" t="str">
            <v>Lát vỉa hè đường Trần Thị Nhượng (đoạn từ đường Trần Hưng Đạo đến đường Nguyễn Tất Thành)</v>
          </cell>
          <cell r="C92" t="str">
            <v>Ban QLDA&amp;PTQĐ</v>
          </cell>
          <cell r="E92" t="str">
            <v>2014-2019</v>
          </cell>
          <cell r="F92" t="str">
            <v>2015-2016</v>
          </cell>
          <cell r="G92" t="str">
            <v>QĐ CTĐT số: 306/29/10/2015</v>
          </cell>
          <cell r="H92">
            <v>1502.696</v>
          </cell>
          <cell r="I92">
            <v>1502.696</v>
          </cell>
          <cell r="J92" t="str">
            <v>QĐ BCKTK số: 365/QĐ-UBND-XDCB ngày 30/10/2015 của UBND TP -ĐC DT số: 224/26/5/2016</v>
          </cell>
          <cell r="K92">
            <v>1299.026</v>
          </cell>
          <cell r="L92">
            <v>1299.026</v>
          </cell>
          <cell r="M92">
            <v>0</v>
          </cell>
          <cell r="N92">
            <v>0</v>
          </cell>
          <cell r="O92">
            <v>0</v>
          </cell>
          <cell r="P92">
            <v>1200</v>
          </cell>
          <cell r="Q92">
            <v>1200</v>
          </cell>
          <cell r="R92">
            <v>1</v>
          </cell>
          <cell r="S92">
            <v>1200</v>
          </cell>
          <cell r="T92">
            <v>1200</v>
          </cell>
          <cell r="U92">
            <v>1</v>
          </cell>
          <cell r="V92">
            <v>1151</v>
          </cell>
          <cell r="W92">
            <v>1151</v>
          </cell>
          <cell r="X92">
            <v>1</v>
          </cell>
          <cell r="Y92" t="str">
            <v>Vốn giảm theo giá trị quyết toán</v>
          </cell>
        </row>
        <row r="93">
          <cell r="A93" t="str">
            <v>21</v>
          </cell>
          <cell r="B93" t="str">
            <v>Đường Trần Thị Nhượng nối dài (gđ 4)</v>
          </cell>
          <cell r="C93" t="str">
            <v>Ban QLDA&amp;PTQĐ</v>
          </cell>
          <cell r="E93" t="str">
            <v>2014-2019</v>
          </cell>
          <cell r="F93" t="str">
            <v>2018-2020</v>
          </cell>
          <cell r="G93" t="str">
            <v>QĐ CTĐT số: 281/27/10/2015-CTĐT số 211/HĐND-KTNS ngày 20/9/2017 của HĐND tỉnh ĐT</v>
          </cell>
          <cell r="H93">
            <v>145670</v>
          </cell>
          <cell r="I93">
            <v>145670</v>
          </cell>
          <cell r="J93" t="str">
            <v>QĐ Dự Án số: 302/QĐ-UBND-XDCB ngày 26/10/2016 của UBND TP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78000</v>
          </cell>
          <cell r="Q93">
            <v>38000</v>
          </cell>
          <cell r="R93">
            <v>1</v>
          </cell>
          <cell r="S93">
            <v>20000</v>
          </cell>
          <cell r="T93">
            <v>20000</v>
          </cell>
          <cell r="U93">
            <v>1</v>
          </cell>
          <cell r="V93">
            <v>533</v>
          </cell>
          <cell r="W93">
            <v>533</v>
          </cell>
          <cell r="X93">
            <v>1</v>
          </cell>
          <cell r="Y93" t="str">
            <v>Giảm còn giá trị tư vấn. Công trình này được tỉnh bố trí vốn</v>
          </cell>
        </row>
        <row r="94">
          <cell r="A94" t="str">
            <v>22</v>
          </cell>
          <cell r="B94" t="str">
            <v> Đường nối cảnh quan kè sông Tiền, khu dân cư khóm 3 với đường dẫn bến phà</v>
          </cell>
          <cell r="C94" t="str">
            <v>Ban QLDA&amp;PTQĐ</v>
          </cell>
          <cell r="E94" t="str">
            <v>2014-2019</v>
          </cell>
          <cell r="F94" t="str">
            <v>2015-2016</v>
          </cell>
          <cell r="G94" t="str">
            <v>QĐ CTĐT số: 202/15/9/2015</v>
          </cell>
          <cell r="H94">
            <v>3414.577</v>
          </cell>
          <cell r="I94">
            <v>3414.577</v>
          </cell>
          <cell r="J94" t="str">
            <v>QĐ BCKTKT số: 231/QĐ-UBND-XDCB ngày 21/10/2015 của UBND TP -QĐ PDDT số: 42/QĐ-UBND-XDCB ngày 20/5/2016 P3</v>
          </cell>
          <cell r="K94">
            <v>3246.315</v>
          </cell>
          <cell r="L94">
            <v>3246.315</v>
          </cell>
          <cell r="M94">
            <v>0</v>
          </cell>
          <cell r="N94">
            <v>0</v>
          </cell>
          <cell r="O94">
            <v>0</v>
          </cell>
          <cell r="P94">
            <v>3100</v>
          </cell>
          <cell r="Q94">
            <v>3100</v>
          </cell>
          <cell r="R94">
            <v>1</v>
          </cell>
          <cell r="S94">
            <v>3245</v>
          </cell>
          <cell r="T94">
            <v>3245</v>
          </cell>
          <cell r="U94">
            <v>1</v>
          </cell>
          <cell r="V94">
            <v>3168</v>
          </cell>
          <cell r="W94">
            <v>3168</v>
          </cell>
          <cell r="X94">
            <v>1</v>
          </cell>
          <cell r="Y94" t="str">
            <v>Vốn giảm theo giá trị quyết toán</v>
          </cell>
        </row>
        <row r="95">
          <cell r="A95" t="str">
            <v>23</v>
          </cell>
          <cell r="B95" t="str">
            <v> Nâng cấp đường Trần Hưng Đạo ( Trạm Y tế phường 1- cầu. Nàng Hai)</v>
          </cell>
          <cell r="C95" t="str">
            <v>Ban QLCTĐT</v>
          </cell>
          <cell r="E95" t="str">
            <v>2014-2019</v>
          </cell>
          <cell r="F95" t="str">
            <v>2016-2018</v>
          </cell>
          <cell r="G95" t="str">
            <v>QĐ CTĐT số: 290a/28/10/2015</v>
          </cell>
          <cell r="H95">
            <v>12108.73</v>
          </cell>
          <cell r="I95">
            <v>12108.73</v>
          </cell>
          <cell r="J95" t="str">
            <v>QĐ BCKTKT số: 206/QĐ-UBND-XDCB ngày 25/7/2016 của UBND TP</v>
          </cell>
          <cell r="K95">
            <v>12089.768</v>
          </cell>
          <cell r="L95">
            <v>12089.768</v>
          </cell>
          <cell r="M95">
            <v>0</v>
          </cell>
          <cell r="N95">
            <v>0</v>
          </cell>
          <cell r="O95">
            <v>0</v>
          </cell>
          <cell r="P95">
            <v>12000</v>
          </cell>
          <cell r="Q95">
            <v>12000</v>
          </cell>
          <cell r="R95">
            <v>1</v>
          </cell>
          <cell r="S95">
            <v>12000</v>
          </cell>
          <cell r="T95">
            <v>12000</v>
          </cell>
          <cell r="U95">
            <v>1</v>
          </cell>
          <cell r="V95">
            <v>12000</v>
          </cell>
          <cell r="W95">
            <v>12000</v>
          </cell>
          <cell r="X95">
            <v>1</v>
          </cell>
          <cell r="Y95" t="str">
            <v>Không thay đổi</v>
          </cell>
        </row>
        <row r="96">
          <cell r="A96" t="str">
            <v>24</v>
          </cell>
          <cell r="B96" t="str">
            <v>Đường mới song song đường NSS (từ Hùng Vương - ĐT 848 nối dài)</v>
          </cell>
          <cell r="C96" t="str">
            <v>Ban QLDA&amp;PTQĐ</v>
          </cell>
          <cell r="E96" t="str">
            <v>2014-2019</v>
          </cell>
          <cell r="F96" t="str">
            <v>2015-2017</v>
          </cell>
          <cell r="G96" t="str">
            <v>QĐ CTĐT số: 302/29/10/2015</v>
          </cell>
          <cell r="H96">
            <v>37979</v>
          </cell>
          <cell r="I96">
            <v>37979</v>
          </cell>
          <cell r="J96">
            <v>0</v>
          </cell>
          <cell r="K96">
            <v>0</v>
          </cell>
          <cell r="L96">
            <v>0</v>
          </cell>
          <cell r="M96" t="str">
            <v>QĐ BCKTKT số: 237/QĐ-UBND-XDCB ngày 27/10/2014 của UBND TP</v>
          </cell>
          <cell r="N96">
            <v>37979</v>
          </cell>
          <cell r="O96">
            <v>0</v>
          </cell>
          <cell r="P96">
            <v>37979</v>
          </cell>
          <cell r="Q96">
            <v>0</v>
          </cell>
          <cell r="R96">
            <v>0</v>
          </cell>
          <cell r="S96">
            <v>11500</v>
          </cell>
          <cell r="T96">
            <v>1600</v>
          </cell>
          <cell r="U96">
            <v>1</v>
          </cell>
          <cell r="V96">
            <v>35000</v>
          </cell>
          <cell r="W96">
            <v>23920</v>
          </cell>
          <cell r="X96">
            <v>1</v>
          </cell>
          <cell r="Y96" t="str">
            <v>Bố trí 2 nguồn vốn: vốn tập trung: 11,080 tỷ, vốn sử dụng đất 23,920 tỷ</v>
          </cell>
        </row>
        <row r="97">
          <cell r="A97" t="str">
            <v>25</v>
          </cell>
          <cell r="B97" t="str">
            <v>Đường Rạch chùa bờ phải (đoạn từ cầu Hai Đường đến đường Phạm Hữu Lầu nối dài)</v>
          </cell>
          <cell r="C97" t="str">
            <v>Ban QLDA&amp;PTQĐ</v>
          </cell>
          <cell r="F97" t="str">
            <v>2017-2018</v>
          </cell>
          <cell r="G97" t="str">
            <v>QĐ CTĐT số: 289/UBND-XDCB ngày 15 tháng 9 năm 2017</v>
          </cell>
          <cell r="H97">
            <v>3438</v>
          </cell>
          <cell r="I97">
            <v>3438</v>
          </cell>
          <cell r="J97" t="str">
            <v>QĐ BCKTKT số:322/QĐ-UBND-XDCB ngày 27/10/2017của UBND thành phố</v>
          </cell>
          <cell r="K97">
            <v>2026.118</v>
          </cell>
          <cell r="L97">
            <v>2026.118</v>
          </cell>
          <cell r="V97">
            <v>2025</v>
          </cell>
          <cell r="W97">
            <v>2025</v>
          </cell>
          <cell r="X97">
            <v>1</v>
          </cell>
          <cell r="Y97" t="str">
            <v>Bổ sung</v>
          </cell>
        </row>
        <row r="98">
          <cell r="A98" t="str">
            <v>II.6</v>
          </cell>
          <cell r="B98" t="str">
            <v>CẤP NƯỚC VÀ DỊCH VỤ CÔNG CỘNG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  <cell r="V98">
            <v>0</v>
          </cell>
          <cell r="Y98">
            <v>0</v>
          </cell>
        </row>
        <row r="99">
          <cell r="A99" t="str">
            <v>II.7</v>
          </cell>
          <cell r="B99" t="str">
            <v>XỬ LÝ NƯỚC THẢI</v>
          </cell>
          <cell r="N99">
            <v>0</v>
          </cell>
          <cell r="O99">
            <v>0</v>
          </cell>
          <cell r="P99">
            <v>0</v>
          </cell>
          <cell r="S99">
            <v>0</v>
          </cell>
          <cell r="V99">
            <v>0</v>
          </cell>
          <cell r="Y99">
            <v>0</v>
          </cell>
        </row>
        <row r="100">
          <cell r="A100" t="str">
            <v>II.8</v>
          </cell>
          <cell r="B100" t="str">
            <v>AN NINH QUỐC PHÒNG</v>
          </cell>
          <cell r="N100">
            <v>0</v>
          </cell>
          <cell r="O100">
            <v>0</v>
          </cell>
          <cell r="P100">
            <v>0</v>
          </cell>
          <cell r="S100">
            <v>0</v>
          </cell>
          <cell r="V100">
            <v>0</v>
          </cell>
          <cell r="Y100">
            <v>0</v>
          </cell>
        </row>
        <row r="101">
          <cell r="A101" t="str">
            <v>II.9</v>
          </cell>
          <cell r="B101" t="str">
            <v>QUẢN LÝ NHÀ NƯỚC</v>
          </cell>
          <cell r="H101">
            <v>14000</v>
          </cell>
          <cell r="I101">
            <v>4000</v>
          </cell>
          <cell r="J101">
            <v>0</v>
          </cell>
          <cell r="K101">
            <v>13987.713</v>
          </cell>
          <cell r="L101">
            <v>3987.7129999999997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13900</v>
          </cell>
          <cell r="W101">
            <v>3900</v>
          </cell>
          <cell r="X101">
            <v>1</v>
          </cell>
          <cell r="Y101">
            <v>0</v>
          </cell>
        </row>
        <row r="102">
          <cell r="B102" t="str">
            <v>Dự án chuyễn tiếp sang GD 2016-2020</v>
          </cell>
        </row>
        <row r="103">
          <cell r="B103" t="str">
            <v>Dự án khởi công mới giai đoạn 2016-2020</v>
          </cell>
          <cell r="H103">
            <v>14000</v>
          </cell>
          <cell r="I103">
            <v>4000</v>
          </cell>
          <cell r="J103">
            <v>0</v>
          </cell>
          <cell r="K103">
            <v>13987.713</v>
          </cell>
          <cell r="L103">
            <v>3987.7129999999997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13900</v>
          </cell>
          <cell r="W103">
            <v>3900</v>
          </cell>
          <cell r="X103">
            <v>1</v>
          </cell>
        </row>
        <row r="104">
          <cell r="A104" t="str">
            <v>26</v>
          </cell>
          <cell r="B104" t="str">
            <v>Hội trường thành phố Sa Đéc</v>
          </cell>
          <cell r="C104" t="str">
            <v>VPTU</v>
          </cell>
          <cell r="E104" t="str">
            <v>2014-2019</v>
          </cell>
          <cell r="F104" t="str">
            <v>2017-2019</v>
          </cell>
          <cell r="G104" t="str">
            <v>QĐ CTĐT số:1270/QĐ,HC ngày 31/10/2016 của UBND Tỉnh</v>
          </cell>
          <cell r="H104">
            <v>14000</v>
          </cell>
          <cell r="I104">
            <v>4000</v>
          </cell>
          <cell r="J104" t="str">
            <v>QĐ BCKTKT Số: 998/QĐ-UBND-HC ngày 29/8/2017 của UBND tỉnh Đồng Tháp</v>
          </cell>
          <cell r="K104">
            <v>13987.713</v>
          </cell>
          <cell r="L104">
            <v>3987.7129999999997</v>
          </cell>
          <cell r="M104">
            <v>0</v>
          </cell>
          <cell r="N104">
            <v>0</v>
          </cell>
          <cell r="O104">
            <v>0</v>
          </cell>
          <cell r="V104">
            <v>13900</v>
          </cell>
          <cell r="W104">
            <v>3900</v>
          </cell>
          <cell r="X104">
            <v>1</v>
          </cell>
          <cell r="Y104" t="str">
            <v>Bổ sung đối ứng vốn tỉnh</v>
          </cell>
        </row>
        <row r="106">
          <cell r="A106" t="str">
            <v>II.10</v>
          </cell>
          <cell r="B106" t="str">
            <v>NÔNG LÂM THỦY LỢI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II.11</v>
          </cell>
          <cell r="B107" t="str">
            <v>BỔ SUNG TỪ NGUỒN VỐN KẾT DƯ</v>
          </cell>
          <cell r="H107">
            <v>4558.052</v>
          </cell>
          <cell r="I107">
            <v>4558.052</v>
          </cell>
          <cell r="K107">
            <v>4557.782</v>
          </cell>
          <cell r="L107">
            <v>4557.782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4558</v>
          </cell>
          <cell r="T107">
            <v>4558</v>
          </cell>
          <cell r="U107">
            <v>1</v>
          </cell>
          <cell r="V107">
            <v>4300</v>
          </cell>
          <cell r="W107">
            <v>4300</v>
          </cell>
          <cell r="X107">
            <v>1</v>
          </cell>
        </row>
        <row r="108">
          <cell r="B108" t="str">
            <v>Giao thông</v>
          </cell>
          <cell r="H108">
            <v>4558.052</v>
          </cell>
          <cell r="I108">
            <v>4558.052</v>
          </cell>
          <cell r="K108">
            <v>4557.782</v>
          </cell>
          <cell r="L108">
            <v>4557.782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4558</v>
          </cell>
          <cell r="T108">
            <v>4558</v>
          </cell>
          <cell r="U108">
            <v>1</v>
          </cell>
          <cell r="V108">
            <v>4300</v>
          </cell>
          <cell r="W108">
            <v>4300</v>
          </cell>
          <cell r="X108">
            <v>1</v>
          </cell>
        </row>
        <row r="109">
          <cell r="A109" t="str">
            <v>27</v>
          </cell>
          <cell r="B109" t="str">
            <v>Bãi đỗ xe làng hoa ( Bồi thường + chi phí chuẩn bị đầu tư)</v>
          </cell>
          <cell r="C109" t="str">
            <v>Ban QLDA&amp;PTQĐ</v>
          </cell>
          <cell r="E109" t="str">
            <v>2014-2019</v>
          </cell>
          <cell r="F109" t="str">
            <v>2016-2018</v>
          </cell>
          <cell r="G109" t="str">
            <v>QĐ CTĐT số: 212a/05/08/2018</v>
          </cell>
          <cell r="H109">
            <v>4558.052</v>
          </cell>
          <cell r="I109">
            <v>4558.052</v>
          </cell>
          <cell r="J109" t="str">
            <v>QĐ BCKTKT số: 269/QĐ-UBND-XDCB ngày 17/10/2016 của UBND TP</v>
          </cell>
          <cell r="K109">
            <v>4557.782</v>
          </cell>
          <cell r="L109">
            <v>4557.782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4558</v>
          </cell>
          <cell r="T109">
            <v>4558</v>
          </cell>
          <cell r="U109">
            <v>1</v>
          </cell>
          <cell r="V109">
            <v>4300</v>
          </cell>
          <cell r="W109">
            <v>4300</v>
          </cell>
          <cell r="X109">
            <v>1</v>
          </cell>
          <cell r="Y109" t="str">
            <v>Giảm vốn lấy theo giá trị quyết toán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146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4.57421875" style="40" customWidth="1"/>
    <col min="2" max="2" width="28.57421875" style="38" customWidth="1"/>
    <col min="3" max="3" width="7.28125" style="40" customWidth="1"/>
    <col min="4" max="4" width="8.421875" style="40" customWidth="1"/>
    <col min="5" max="5" width="8.140625" style="40" customWidth="1"/>
    <col min="6" max="6" width="11.28125" style="229" customWidth="1"/>
    <col min="7" max="7" width="7.140625" style="40" customWidth="1"/>
    <col min="8" max="8" width="6.7109375" style="38" customWidth="1"/>
    <col min="9" max="9" width="7.140625" style="40" customWidth="1"/>
    <col min="10" max="10" width="14.8515625" style="259" customWidth="1"/>
    <col min="11" max="11" width="10.140625" style="230" customWidth="1"/>
    <col min="12" max="12" width="11.7109375" style="230" bestFit="1" customWidth="1"/>
    <col min="13" max="13" width="9.57421875" style="230" customWidth="1"/>
    <col min="14" max="14" width="11.57421875" style="40" customWidth="1"/>
    <col min="15" max="15" width="8.28125" style="230" hidden="1" customWidth="1"/>
    <col min="16" max="16" width="8.140625" style="230" hidden="1" customWidth="1"/>
    <col min="17" max="17" width="10.140625" style="230" hidden="1" customWidth="1"/>
    <col min="18" max="18" width="8.00390625" style="230" hidden="1" customWidth="1"/>
    <col min="19" max="19" width="7.28125" style="230" hidden="1" customWidth="1"/>
    <col min="20" max="20" width="10.140625" style="230" customWidth="1"/>
    <col min="21" max="21" width="8.57421875" style="230" customWidth="1"/>
    <col min="22" max="22" width="7.28125" style="230" customWidth="1"/>
    <col min="23" max="23" width="10.140625" style="230" customWidth="1"/>
    <col min="24" max="24" width="8.57421875" style="230" customWidth="1"/>
    <col min="25" max="25" width="7.28125" style="230" customWidth="1"/>
    <col min="26" max="27" width="15.57421875" style="231" customWidth="1"/>
    <col min="28" max="28" width="16.57421875" style="136" customWidth="1"/>
    <col min="29" max="33" width="9.140625" style="136" customWidth="1"/>
    <col min="34" max="16384" width="9.140625" style="38" customWidth="1"/>
  </cols>
  <sheetData>
    <row r="1" spans="1:26" s="49" customFormat="1" ht="21" customHeight="1">
      <c r="A1" s="306" t="s">
        <v>261</v>
      </c>
      <c r="B1" s="307"/>
      <c r="C1" s="306" t="s">
        <v>263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7" s="49" customFormat="1" ht="21" customHeight="1">
      <c r="A2" s="306" t="s">
        <v>262</v>
      </c>
      <c r="B2" s="307"/>
      <c r="C2" s="306" t="s">
        <v>264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263"/>
    </row>
    <row r="3" spans="25:26" ht="21" customHeight="1">
      <c r="Y3" s="304" t="s">
        <v>265</v>
      </c>
      <c r="Z3" s="305"/>
    </row>
    <row r="4" spans="1:33" s="2" customFormat="1" ht="21.75" customHeight="1">
      <c r="A4" s="303" t="s">
        <v>227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128"/>
      <c r="AC4" s="128"/>
      <c r="AD4" s="128"/>
      <c r="AE4" s="128"/>
      <c r="AF4" s="128"/>
      <c r="AG4" s="128"/>
    </row>
    <row r="5" spans="1:33" s="2" customFormat="1" ht="21.75" customHeight="1">
      <c r="A5" s="303" t="s">
        <v>95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129"/>
      <c r="AC5" s="128"/>
      <c r="AD5" s="128"/>
      <c r="AE5" s="128"/>
      <c r="AF5" s="128"/>
      <c r="AG5" s="128"/>
    </row>
    <row r="6" spans="1:33" s="2" customFormat="1" ht="21" customHeight="1">
      <c r="A6" s="322" t="s">
        <v>275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3"/>
      <c r="Z6" s="323"/>
      <c r="AA6" s="323"/>
      <c r="AB6" s="129"/>
      <c r="AC6" s="128"/>
      <c r="AD6" s="128"/>
      <c r="AE6" s="128"/>
      <c r="AF6" s="128"/>
      <c r="AG6" s="128"/>
    </row>
    <row r="7" spans="25:33" s="2" customFormat="1" ht="21" customHeight="1">
      <c r="Y7" s="324" t="s">
        <v>266</v>
      </c>
      <c r="Z7" s="325"/>
      <c r="AA7" s="264"/>
      <c r="AB7" s="139"/>
      <c r="AC7" s="128"/>
      <c r="AD7" s="128"/>
      <c r="AE7" s="128"/>
      <c r="AF7" s="128"/>
      <c r="AG7" s="128"/>
    </row>
    <row r="8" spans="2:33" s="2" customFormat="1" ht="0.75" customHeight="1" hidden="1">
      <c r="B8" s="138"/>
      <c r="C8" s="138"/>
      <c r="D8" s="138"/>
      <c r="E8" s="138"/>
      <c r="F8" s="138"/>
      <c r="G8" s="138"/>
      <c r="H8" s="138"/>
      <c r="I8" s="138"/>
      <c r="J8" s="251"/>
      <c r="K8" s="138"/>
      <c r="L8" s="138"/>
      <c r="M8" s="138"/>
      <c r="N8" s="138"/>
      <c r="O8" s="138"/>
      <c r="P8" s="138"/>
      <c r="Q8" s="138"/>
      <c r="R8" s="138"/>
      <c r="S8" s="138"/>
      <c r="T8" s="128"/>
      <c r="W8" s="128"/>
      <c r="Z8" s="140" t="s">
        <v>171</v>
      </c>
      <c r="AA8" s="140" t="s">
        <v>171</v>
      </c>
      <c r="AB8" s="128"/>
      <c r="AC8" s="128"/>
      <c r="AD8" s="128"/>
      <c r="AE8" s="128"/>
      <c r="AF8" s="128"/>
      <c r="AG8" s="128"/>
    </row>
    <row r="9" spans="1:33" s="2" customFormat="1" ht="15" customHeight="1" hidden="1">
      <c r="A9" s="4"/>
      <c r="B9" s="4"/>
      <c r="C9" s="141"/>
      <c r="D9" s="141"/>
      <c r="E9" s="4"/>
      <c r="F9" s="142"/>
      <c r="G9" s="4"/>
      <c r="H9" s="4"/>
      <c r="I9" s="4"/>
      <c r="J9" s="252"/>
      <c r="K9" s="143"/>
      <c r="L9" s="143"/>
      <c r="M9" s="143"/>
      <c r="N9" s="144"/>
      <c r="Q9" s="4"/>
      <c r="R9" s="336"/>
      <c r="S9" s="336"/>
      <c r="T9" s="4"/>
      <c r="U9" s="336" t="s">
        <v>0</v>
      </c>
      <c r="V9" s="336"/>
      <c r="W9" s="336"/>
      <c r="X9" s="336"/>
      <c r="Y9" s="336"/>
      <c r="Z9" s="336"/>
      <c r="AA9" s="336"/>
      <c r="AB9" s="128"/>
      <c r="AC9" s="128"/>
      <c r="AD9" s="128"/>
      <c r="AE9" s="128"/>
      <c r="AF9" s="128"/>
      <c r="AG9" s="128"/>
    </row>
    <row r="10" spans="1:33" s="9" customFormat="1" ht="21.75" customHeight="1">
      <c r="A10" s="326" t="s">
        <v>14</v>
      </c>
      <c r="B10" s="326" t="s">
        <v>15</v>
      </c>
      <c r="C10" s="326" t="s">
        <v>16</v>
      </c>
      <c r="D10" s="326" t="s">
        <v>17</v>
      </c>
      <c r="E10" s="326" t="s">
        <v>18</v>
      </c>
      <c r="F10" s="334" t="s">
        <v>19</v>
      </c>
      <c r="G10" s="326" t="s">
        <v>20</v>
      </c>
      <c r="H10" s="326" t="s">
        <v>21</v>
      </c>
      <c r="I10" s="326" t="s">
        <v>22</v>
      </c>
      <c r="J10" s="329" t="s">
        <v>23</v>
      </c>
      <c r="K10" s="329"/>
      <c r="L10" s="329"/>
      <c r="M10" s="316" t="s">
        <v>247</v>
      </c>
      <c r="N10" s="316" t="s">
        <v>24</v>
      </c>
      <c r="O10" s="309" t="s">
        <v>107</v>
      </c>
      <c r="P10" s="311"/>
      <c r="Q10" s="309" t="s">
        <v>119</v>
      </c>
      <c r="R10" s="310"/>
      <c r="S10" s="311"/>
      <c r="T10" s="309" t="s">
        <v>233</v>
      </c>
      <c r="U10" s="310"/>
      <c r="V10" s="311"/>
      <c r="W10" s="309" t="s">
        <v>212</v>
      </c>
      <c r="X10" s="310"/>
      <c r="Y10" s="311"/>
      <c r="Z10" s="326" t="s">
        <v>25</v>
      </c>
      <c r="AA10" s="326" t="s">
        <v>25</v>
      </c>
      <c r="AB10" s="130"/>
      <c r="AC10" s="130"/>
      <c r="AD10" s="130"/>
      <c r="AE10" s="130"/>
      <c r="AF10" s="130"/>
      <c r="AG10" s="130"/>
    </row>
    <row r="11" spans="1:33" s="9" customFormat="1" ht="30" customHeight="1">
      <c r="A11" s="327"/>
      <c r="B11" s="327"/>
      <c r="C11" s="327"/>
      <c r="D11" s="327"/>
      <c r="E11" s="327"/>
      <c r="F11" s="335"/>
      <c r="G11" s="327"/>
      <c r="H11" s="327"/>
      <c r="I11" s="327"/>
      <c r="J11" s="337" t="s">
        <v>26</v>
      </c>
      <c r="K11" s="309" t="s">
        <v>27</v>
      </c>
      <c r="L11" s="311"/>
      <c r="M11" s="321"/>
      <c r="N11" s="321"/>
      <c r="O11" s="312"/>
      <c r="P11" s="314"/>
      <c r="Q11" s="312"/>
      <c r="R11" s="313"/>
      <c r="S11" s="314"/>
      <c r="T11" s="312"/>
      <c r="U11" s="313"/>
      <c r="V11" s="314"/>
      <c r="W11" s="312"/>
      <c r="X11" s="313"/>
      <c r="Y11" s="314"/>
      <c r="Z11" s="327"/>
      <c r="AA11" s="327"/>
      <c r="AB11" s="130"/>
      <c r="AC11" s="130"/>
      <c r="AD11" s="130"/>
      <c r="AE11" s="130"/>
      <c r="AF11" s="130"/>
      <c r="AG11" s="130"/>
    </row>
    <row r="12" spans="1:33" s="9" customFormat="1" ht="19.5" customHeight="1">
      <c r="A12" s="327"/>
      <c r="B12" s="327"/>
      <c r="C12" s="327"/>
      <c r="D12" s="327"/>
      <c r="E12" s="327"/>
      <c r="F12" s="335"/>
      <c r="G12" s="327"/>
      <c r="H12" s="327"/>
      <c r="I12" s="327"/>
      <c r="J12" s="338"/>
      <c r="K12" s="312"/>
      <c r="L12" s="314"/>
      <c r="M12" s="321"/>
      <c r="N12" s="321"/>
      <c r="O12" s="315" t="s">
        <v>1</v>
      </c>
      <c r="P12" s="317" t="s">
        <v>29</v>
      </c>
      <c r="Q12" s="315" t="s">
        <v>1</v>
      </c>
      <c r="R12" s="317" t="s">
        <v>29</v>
      </c>
      <c r="S12" s="318"/>
      <c r="T12" s="315" t="s">
        <v>1</v>
      </c>
      <c r="U12" s="317" t="s">
        <v>29</v>
      </c>
      <c r="V12" s="318"/>
      <c r="W12" s="315" t="s">
        <v>1</v>
      </c>
      <c r="X12" s="317" t="s">
        <v>29</v>
      </c>
      <c r="Y12" s="318"/>
      <c r="Z12" s="327"/>
      <c r="AA12" s="327"/>
      <c r="AB12" s="130"/>
      <c r="AC12" s="130"/>
      <c r="AD12" s="130"/>
      <c r="AE12" s="130"/>
      <c r="AF12" s="130"/>
      <c r="AG12" s="130"/>
    </row>
    <row r="13" spans="1:33" s="9" customFormat="1" ht="1.5" customHeight="1">
      <c r="A13" s="327"/>
      <c r="B13" s="327"/>
      <c r="C13" s="327"/>
      <c r="D13" s="327"/>
      <c r="E13" s="327"/>
      <c r="F13" s="335"/>
      <c r="G13" s="327"/>
      <c r="H13" s="327"/>
      <c r="I13" s="327"/>
      <c r="J13" s="338"/>
      <c r="K13" s="329" t="s">
        <v>1</v>
      </c>
      <c r="L13" s="329" t="s">
        <v>30</v>
      </c>
      <c r="M13" s="321"/>
      <c r="N13" s="321"/>
      <c r="O13" s="315"/>
      <c r="P13" s="319"/>
      <c r="Q13" s="315"/>
      <c r="R13" s="319"/>
      <c r="S13" s="320"/>
      <c r="T13" s="315"/>
      <c r="U13" s="319"/>
      <c r="V13" s="320"/>
      <c r="W13" s="315"/>
      <c r="X13" s="319"/>
      <c r="Y13" s="320"/>
      <c r="Z13" s="327"/>
      <c r="AA13" s="327"/>
      <c r="AB13" s="130"/>
      <c r="AC13" s="130"/>
      <c r="AD13" s="130"/>
      <c r="AE13" s="130"/>
      <c r="AF13" s="130"/>
      <c r="AG13" s="130"/>
    </row>
    <row r="14" spans="1:33" s="9" customFormat="1" ht="60" customHeight="1">
      <c r="A14" s="328"/>
      <c r="B14" s="328"/>
      <c r="C14" s="328"/>
      <c r="D14" s="328"/>
      <c r="E14" s="328"/>
      <c r="F14" s="335"/>
      <c r="G14" s="328"/>
      <c r="H14" s="328"/>
      <c r="I14" s="328"/>
      <c r="J14" s="339"/>
      <c r="K14" s="330"/>
      <c r="L14" s="330"/>
      <c r="M14" s="321"/>
      <c r="N14" s="321"/>
      <c r="O14" s="316"/>
      <c r="P14" s="146" t="s">
        <v>31</v>
      </c>
      <c r="Q14" s="316"/>
      <c r="R14" s="146" t="s">
        <v>31</v>
      </c>
      <c r="S14" s="146" t="s">
        <v>32</v>
      </c>
      <c r="T14" s="316"/>
      <c r="U14" s="146" t="s">
        <v>31</v>
      </c>
      <c r="V14" s="146" t="s">
        <v>32</v>
      </c>
      <c r="W14" s="316"/>
      <c r="X14" s="146" t="s">
        <v>31</v>
      </c>
      <c r="Y14" s="146" t="s">
        <v>32</v>
      </c>
      <c r="Z14" s="328"/>
      <c r="AA14" s="328"/>
      <c r="AB14" s="130"/>
      <c r="AC14" s="130"/>
      <c r="AD14" s="130"/>
      <c r="AE14" s="130"/>
      <c r="AF14" s="130"/>
      <c r="AG14" s="130"/>
    </row>
    <row r="15" spans="1:33" s="14" customFormat="1" ht="21.7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02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15</v>
      </c>
      <c r="R15" s="11">
        <v>16</v>
      </c>
      <c r="S15" s="11">
        <v>17</v>
      </c>
      <c r="T15" s="11">
        <v>15</v>
      </c>
      <c r="U15" s="11">
        <v>16</v>
      </c>
      <c r="V15" s="11">
        <v>17</v>
      </c>
      <c r="W15" s="11">
        <v>15</v>
      </c>
      <c r="X15" s="11">
        <v>16</v>
      </c>
      <c r="Y15" s="11">
        <v>17</v>
      </c>
      <c r="Z15" s="11">
        <v>18</v>
      </c>
      <c r="AA15" s="11">
        <v>18</v>
      </c>
      <c r="AB15" s="131"/>
      <c r="AC15" s="131"/>
      <c r="AD15" s="131"/>
      <c r="AE15" s="131"/>
      <c r="AF15" s="131"/>
      <c r="AG15" s="131"/>
    </row>
    <row r="16" spans="1:33" s="17" customFormat="1" ht="26.25" customHeight="1">
      <c r="A16" s="65"/>
      <c r="B16" s="147" t="s">
        <v>33</v>
      </c>
      <c r="C16" s="11"/>
      <c r="D16" s="148"/>
      <c r="E16" s="148"/>
      <c r="F16" s="103"/>
      <c r="G16" s="148"/>
      <c r="H16" s="65"/>
      <c r="I16" s="148"/>
      <c r="J16" s="168"/>
      <c r="K16" s="105">
        <f aca="true" t="shared" si="0" ref="K16:S16">K17+K18+K19+K20+K21</f>
        <v>360085.552</v>
      </c>
      <c r="L16" s="105">
        <f t="shared" si="0"/>
        <v>259191.921</v>
      </c>
      <c r="M16" s="105">
        <f t="shared" si="0"/>
        <v>21850</v>
      </c>
      <c r="N16" s="105">
        <f t="shared" si="0"/>
        <v>231502</v>
      </c>
      <c r="O16" s="105">
        <f t="shared" si="0"/>
        <v>20648</v>
      </c>
      <c r="P16" s="105">
        <f t="shared" si="0"/>
        <v>0</v>
      </c>
      <c r="Q16" s="105">
        <f t="shared" si="0"/>
        <v>63800</v>
      </c>
      <c r="R16" s="105">
        <f t="shared" si="0"/>
        <v>0</v>
      </c>
      <c r="S16" s="105">
        <f t="shared" si="0"/>
        <v>0</v>
      </c>
      <c r="T16" s="105">
        <f aca="true" t="shared" si="1" ref="T16:Y16">T17+T18+T19+T20+T21</f>
        <v>63800</v>
      </c>
      <c r="U16" s="105">
        <f t="shared" si="1"/>
        <v>0</v>
      </c>
      <c r="V16" s="105">
        <f t="shared" si="1"/>
        <v>0</v>
      </c>
      <c r="W16" s="105">
        <f t="shared" si="1"/>
        <v>61500</v>
      </c>
      <c r="X16" s="105">
        <f t="shared" si="1"/>
        <v>0</v>
      </c>
      <c r="Y16" s="105">
        <f t="shared" si="1"/>
        <v>0</v>
      </c>
      <c r="Z16" s="65"/>
      <c r="AA16" s="65"/>
      <c r="AB16" s="149"/>
      <c r="AC16" s="132"/>
      <c r="AD16" s="132"/>
      <c r="AE16" s="132"/>
      <c r="AF16" s="132"/>
      <c r="AG16" s="132"/>
    </row>
    <row r="17" spans="1:33" s="20" customFormat="1" ht="23.25" customHeight="1">
      <c r="A17" s="11">
        <v>1</v>
      </c>
      <c r="B17" s="150" t="s">
        <v>34</v>
      </c>
      <c r="C17" s="11"/>
      <c r="D17" s="151"/>
      <c r="E17" s="151"/>
      <c r="F17" s="103"/>
      <c r="G17" s="151"/>
      <c r="H17" s="101"/>
      <c r="I17" s="151"/>
      <c r="J17" s="102"/>
      <c r="K17" s="81">
        <f aca="true" t="shared" si="2" ref="K17:S17">K36</f>
        <v>0</v>
      </c>
      <c r="L17" s="81">
        <f t="shared" si="2"/>
        <v>0</v>
      </c>
      <c r="M17" s="81">
        <f t="shared" si="2"/>
        <v>0</v>
      </c>
      <c r="N17" s="81">
        <f>N36</f>
        <v>0</v>
      </c>
      <c r="O17" s="81">
        <f t="shared" si="2"/>
        <v>0</v>
      </c>
      <c r="P17" s="81">
        <f t="shared" si="2"/>
        <v>0</v>
      </c>
      <c r="Q17" s="81">
        <f t="shared" si="2"/>
        <v>0</v>
      </c>
      <c r="R17" s="81">
        <f t="shared" si="2"/>
        <v>0</v>
      </c>
      <c r="S17" s="81">
        <f t="shared" si="2"/>
        <v>0</v>
      </c>
      <c r="T17" s="81">
        <f aca="true" t="shared" si="3" ref="T17:Y17">T36</f>
        <v>0</v>
      </c>
      <c r="U17" s="81">
        <f t="shared" si="3"/>
        <v>0</v>
      </c>
      <c r="V17" s="81">
        <f t="shared" si="3"/>
        <v>0</v>
      </c>
      <c r="W17" s="81">
        <f t="shared" si="3"/>
        <v>0</v>
      </c>
      <c r="X17" s="81">
        <f t="shared" si="3"/>
        <v>0</v>
      </c>
      <c r="Y17" s="81">
        <f t="shared" si="3"/>
        <v>0</v>
      </c>
      <c r="Z17" s="11"/>
      <c r="AA17" s="11"/>
      <c r="AB17" s="133"/>
      <c r="AC17" s="133"/>
      <c r="AD17" s="133"/>
      <c r="AE17" s="133"/>
      <c r="AF17" s="133"/>
      <c r="AG17" s="133"/>
    </row>
    <row r="18" spans="1:33" s="20" customFormat="1" ht="15.75">
      <c r="A18" s="11">
        <v>2</v>
      </c>
      <c r="B18" s="150" t="s">
        <v>35</v>
      </c>
      <c r="C18" s="11"/>
      <c r="D18" s="151"/>
      <c r="E18" s="151"/>
      <c r="F18" s="103"/>
      <c r="G18" s="151"/>
      <c r="H18" s="101"/>
      <c r="I18" s="151"/>
      <c r="J18" s="102"/>
      <c r="K18" s="81">
        <f aca="true" t="shared" si="4" ref="K18:Q18">K70+K77+K54+K65+K105+K110+K115</f>
        <v>194853.426</v>
      </c>
      <c r="L18" s="81">
        <f t="shared" si="4"/>
        <v>194853.426</v>
      </c>
      <c r="M18" s="81">
        <f t="shared" si="4"/>
        <v>21216</v>
      </c>
      <c r="N18" s="81">
        <f t="shared" si="4"/>
        <v>75073</v>
      </c>
      <c r="O18" s="81">
        <f t="shared" si="4"/>
        <v>8815</v>
      </c>
      <c r="P18" s="81">
        <f t="shared" si="4"/>
        <v>0</v>
      </c>
      <c r="Q18" s="81">
        <f t="shared" si="4"/>
        <v>27310</v>
      </c>
      <c r="R18" s="81">
        <f>R65+R70+R77+R91+R115</f>
        <v>0</v>
      </c>
      <c r="S18" s="81">
        <f>S65+S70+S77+S91+S115</f>
        <v>0</v>
      </c>
      <c r="T18" s="81">
        <f>T70+T77+T54+T65+T105+T110+T115</f>
        <v>18108</v>
      </c>
      <c r="U18" s="81">
        <f>U65+U70+U77+U91+U115</f>
        <v>0</v>
      </c>
      <c r="V18" s="81">
        <f>V65+V70+V77+V91+V115</f>
        <v>0</v>
      </c>
      <c r="W18" s="81">
        <f>W70+W77+W54+W65+W105+W110+W115</f>
        <v>26039</v>
      </c>
      <c r="X18" s="81">
        <f>X65+X70+X77+X91+X115</f>
        <v>0</v>
      </c>
      <c r="Y18" s="81">
        <f>Y65+Y70+Y77+Y91+Y115</f>
        <v>0</v>
      </c>
      <c r="Z18" s="81"/>
      <c r="AA18" s="81"/>
      <c r="AB18" s="133"/>
      <c r="AC18" s="133"/>
      <c r="AD18" s="133"/>
      <c r="AE18" s="133"/>
      <c r="AF18" s="133"/>
      <c r="AG18" s="133"/>
    </row>
    <row r="19" spans="1:33" s="20" customFormat="1" ht="24" customHeight="1">
      <c r="A19" s="11">
        <v>3</v>
      </c>
      <c r="B19" s="150" t="s">
        <v>36</v>
      </c>
      <c r="C19" s="11"/>
      <c r="D19" s="151"/>
      <c r="E19" s="151"/>
      <c r="F19" s="103"/>
      <c r="G19" s="151"/>
      <c r="H19" s="101"/>
      <c r="I19" s="151"/>
      <c r="J19" s="102"/>
      <c r="K19" s="81">
        <f aca="true" t="shared" si="5" ref="K19:Q19">K59+K67+K83+K97+K107+K111+K118</f>
        <v>165232.126</v>
      </c>
      <c r="L19" s="81">
        <f t="shared" si="5"/>
        <v>64338.495</v>
      </c>
      <c r="M19" s="81">
        <f t="shared" si="5"/>
        <v>634</v>
      </c>
      <c r="N19" s="81">
        <f t="shared" si="5"/>
        <v>156429</v>
      </c>
      <c r="O19" s="81">
        <f t="shared" si="5"/>
        <v>0</v>
      </c>
      <c r="P19" s="81">
        <f t="shared" si="5"/>
        <v>0</v>
      </c>
      <c r="Q19" s="81">
        <f t="shared" si="5"/>
        <v>5330</v>
      </c>
      <c r="R19" s="81">
        <f>R67+R73+R83+R118+R97+R125</f>
        <v>0</v>
      </c>
      <c r="S19" s="81">
        <f>S67+S73+S83+S118+S97+S125</f>
        <v>0</v>
      </c>
      <c r="T19" s="81">
        <f>T59+T67+T83+T97+T107+T111+T118</f>
        <v>37194</v>
      </c>
      <c r="U19" s="81">
        <f>U67+U73+U83+U118+U97+U125</f>
        <v>0</v>
      </c>
      <c r="V19" s="81">
        <f>V67+V73+V83+V118+V97+V125</f>
        <v>0</v>
      </c>
      <c r="W19" s="81">
        <f>W59+W67+W83+W97+W107+W111+W118</f>
        <v>33761</v>
      </c>
      <c r="X19" s="81">
        <f>X67+X73+X83+X118+X97+X125</f>
        <v>0</v>
      </c>
      <c r="Y19" s="81">
        <f>Y67+Y73+Y83+Y118+Y97+Y125</f>
        <v>0</v>
      </c>
      <c r="Z19" s="81"/>
      <c r="AA19" s="81">
        <f>AA67+AA73+AA83+AA118</f>
        <v>0</v>
      </c>
      <c r="AB19" s="134"/>
      <c r="AC19" s="133"/>
      <c r="AD19" s="133"/>
      <c r="AE19" s="133"/>
      <c r="AF19" s="133"/>
      <c r="AG19" s="134"/>
    </row>
    <row r="20" spans="1:33" s="20" customFormat="1" ht="33" customHeight="1">
      <c r="A20" s="11">
        <v>4</v>
      </c>
      <c r="B20" s="150" t="s">
        <v>12</v>
      </c>
      <c r="C20" s="11"/>
      <c r="D20" s="151"/>
      <c r="E20" s="151"/>
      <c r="F20" s="103"/>
      <c r="G20" s="151"/>
      <c r="H20" s="101"/>
      <c r="I20" s="151"/>
      <c r="J20" s="102"/>
      <c r="K20" s="81"/>
      <c r="L20" s="81"/>
      <c r="M20" s="81"/>
      <c r="N20" s="81"/>
      <c r="O20" s="81">
        <f>O32</f>
        <v>700</v>
      </c>
      <c r="P20" s="81"/>
      <c r="Q20" s="81">
        <f>Q32</f>
        <v>700</v>
      </c>
      <c r="R20" s="81"/>
      <c r="S20" s="81"/>
      <c r="T20" s="81">
        <f>T32</f>
        <v>1800</v>
      </c>
      <c r="U20" s="81"/>
      <c r="V20" s="81"/>
      <c r="W20" s="81">
        <f>W32</f>
        <v>1700</v>
      </c>
      <c r="X20" s="81"/>
      <c r="Y20" s="81"/>
      <c r="Z20" s="81"/>
      <c r="AA20" s="81"/>
      <c r="AB20" s="133"/>
      <c r="AC20" s="133"/>
      <c r="AD20" s="133"/>
      <c r="AE20" s="133"/>
      <c r="AF20" s="133"/>
      <c r="AG20" s="133"/>
    </row>
    <row r="21" spans="1:33" s="20" customFormat="1" ht="25.5" customHeight="1">
      <c r="A21" s="11">
        <v>5</v>
      </c>
      <c r="B21" s="150" t="s">
        <v>37</v>
      </c>
      <c r="C21" s="11"/>
      <c r="D21" s="151"/>
      <c r="E21" s="151"/>
      <c r="F21" s="103"/>
      <c r="G21" s="151"/>
      <c r="H21" s="101"/>
      <c r="I21" s="151"/>
      <c r="J21" s="102"/>
      <c r="K21" s="81"/>
      <c r="L21" s="81"/>
      <c r="M21" s="81"/>
      <c r="N21" s="81"/>
      <c r="O21" s="81">
        <f>O33</f>
        <v>11133</v>
      </c>
      <c r="P21" s="81"/>
      <c r="Q21" s="81">
        <f>Q33</f>
        <v>30460</v>
      </c>
      <c r="R21" s="81"/>
      <c r="S21" s="81"/>
      <c r="T21" s="81">
        <f>T33</f>
        <v>6698</v>
      </c>
      <c r="U21" s="81"/>
      <c r="V21" s="81"/>
      <c r="W21" s="81">
        <f>W130</f>
        <v>0</v>
      </c>
      <c r="X21" s="81"/>
      <c r="Y21" s="81"/>
      <c r="Z21" s="81"/>
      <c r="AA21" s="81"/>
      <c r="AB21" s="133"/>
      <c r="AC21" s="133"/>
      <c r="AD21" s="133"/>
      <c r="AE21" s="133"/>
      <c r="AF21" s="133"/>
      <c r="AG21" s="133"/>
    </row>
    <row r="22" spans="1:33" s="17" customFormat="1" ht="32.25" customHeight="1">
      <c r="A22" s="65" t="s">
        <v>2</v>
      </c>
      <c r="B22" s="152" t="s">
        <v>38</v>
      </c>
      <c r="C22" s="11"/>
      <c r="D22" s="148"/>
      <c r="E22" s="148"/>
      <c r="F22" s="153"/>
      <c r="G22" s="148"/>
      <c r="H22" s="107"/>
      <c r="I22" s="148"/>
      <c r="J22" s="102"/>
      <c r="K22" s="105">
        <f aca="true" t="shared" si="6" ref="K22:S22">SUM(K23:K33)</f>
        <v>360085.55199999997</v>
      </c>
      <c r="L22" s="105">
        <f t="shared" si="6"/>
        <v>259191.921</v>
      </c>
      <c r="M22" s="105">
        <f t="shared" si="6"/>
        <v>21850</v>
      </c>
      <c r="N22" s="105">
        <f t="shared" si="6"/>
        <v>231502</v>
      </c>
      <c r="O22" s="105">
        <f t="shared" si="6"/>
        <v>20648</v>
      </c>
      <c r="P22" s="105">
        <f t="shared" si="6"/>
        <v>0</v>
      </c>
      <c r="Q22" s="105">
        <f t="shared" si="6"/>
        <v>63800</v>
      </c>
      <c r="R22" s="105">
        <f t="shared" si="6"/>
        <v>0</v>
      </c>
      <c r="S22" s="105">
        <f t="shared" si="6"/>
        <v>0</v>
      </c>
      <c r="T22" s="105">
        <f aca="true" t="shared" si="7" ref="T22:Y22">SUM(T23:T33)</f>
        <v>63800</v>
      </c>
      <c r="U22" s="105">
        <f t="shared" si="7"/>
        <v>0</v>
      </c>
      <c r="V22" s="105">
        <f t="shared" si="7"/>
        <v>0</v>
      </c>
      <c r="W22" s="105">
        <f t="shared" si="7"/>
        <v>61500</v>
      </c>
      <c r="X22" s="105">
        <f t="shared" si="7"/>
        <v>0</v>
      </c>
      <c r="Y22" s="105">
        <f t="shared" si="7"/>
        <v>0</v>
      </c>
      <c r="Z22" s="105"/>
      <c r="AA22" s="105"/>
      <c r="AB22" s="132"/>
      <c r="AC22" s="132"/>
      <c r="AD22" s="132"/>
      <c r="AE22" s="132"/>
      <c r="AF22" s="132"/>
      <c r="AG22" s="132"/>
    </row>
    <row r="23" spans="1:33" s="20" customFormat="1" ht="15.75">
      <c r="A23" s="11">
        <v>1</v>
      </c>
      <c r="B23" s="150" t="s">
        <v>3</v>
      </c>
      <c r="C23" s="11"/>
      <c r="D23" s="151"/>
      <c r="E23" s="151"/>
      <c r="F23" s="103"/>
      <c r="G23" s="151"/>
      <c r="H23" s="101"/>
      <c r="I23" s="151"/>
      <c r="J23" s="102"/>
      <c r="K23" s="81">
        <f aca="true" t="shared" si="8" ref="K23:S23">K37+K53</f>
        <v>15040</v>
      </c>
      <c r="L23" s="81">
        <f t="shared" si="8"/>
        <v>15040</v>
      </c>
      <c r="M23" s="81">
        <f t="shared" si="8"/>
        <v>4141</v>
      </c>
      <c r="N23" s="81">
        <f t="shared" si="8"/>
        <v>12605</v>
      </c>
      <c r="O23" s="81">
        <f t="shared" si="8"/>
        <v>0</v>
      </c>
      <c r="P23" s="81">
        <f t="shared" si="8"/>
        <v>0</v>
      </c>
      <c r="Q23" s="81">
        <f t="shared" si="8"/>
        <v>9020</v>
      </c>
      <c r="R23" s="81">
        <f t="shared" si="8"/>
        <v>0</v>
      </c>
      <c r="S23" s="81">
        <f t="shared" si="8"/>
        <v>0</v>
      </c>
      <c r="T23" s="81">
        <f aca="true" t="shared" si="9" ref="T23:Y23">T37+T53</f>
        <v>8773</v>
      </c>
      <c r="U23" s="81">
        <f t="shared" si="9"/>
        <v>0</v>
      </c>
      <c r="V23" s="81">
        <f t="shared" si="9"/>
        <v>0</v>
      </c>
      <c r="W23" s="81">
        <f t="shared" si="9"/>
        <v>7301</v>
      </c>
      <c r="X23" s="81">
        <f t="shared" si="9"/>
        <v>0</v>
      </c>
      <c r="Y23" s="81">
        <f t="shared" si="9"/>
        <v>0</v>
      </c>
      <c r="Z23" s="81"/>
      <c r="AA23" s="81">
        <f>AA53</f>
        <v>0</v>
      </c>
      <c r="AB23" s="133"/>
      <c r="AC23" s="133"/>
      <c r="AD23" s="133"/>
      <c r="AE23" s="133"/>
      <c r="AF23" s="133"/>
      <c r="AG23" s="133"/>
    </row>
    <row r="24" spans="1:33" s="20" customFormat="1" ht="15.75">
      <c r="A24" s="11">
        <v>2</v>
      </c>
      <c r="B24" s="150" t="s">
        <v>4</v>
      </c>
      <c r="C24" s="11"/>
      <c r="D24" s="151"/>
      <c r="E24" s="151"/>
      <c r="F24" s="103"/>
      <c r="G24" s="151"/>
      <c r="H24" s="101"/>
      <c r="I24" s="151"/>
      <c r="J24" s="102"/>
      <c r="K24" s="81">
        <f aca="true" t="shared" si="10" ref="K24:S24">K40+K63</f>
        <v>0</v>
      </c>
      <c r="L24" s="81">
        <f t="shared" si="10"/>
        <v>0</v>
      </c>
      <c r="M24" s="81">
        <f t="shared" si="10"/>
        <v>0</v>
      </c>
      <c r="N24" s="81">
        <f t="shared" si="10"/>
        <v>0</v>
      </c>
      <c r="O24" s="81">
        <f t="shared" si="10"/>
        <v>0</v>
      </c>
      <c r="P24" s="81">
        <f t="shared" si="10"/>
        <v>0</v>
      </c>
      <c r="Q24" s="81">
        <f t="shared" si="10"/>
        <v>0</v>
      </c>
      <c r="R24" s="81">
        <f t="shared" si="10"/>
        <v>0</v>
      </c>
      <c r="S24" s="81">
        <f t="shared" si="10"/>
        <v>0</v>
      </c>
      <c r="T24" s="81">
        <f aca="true" t="shared" si="11" ref="T24:V25">T40+T63</f>
        <v>0</v>
      </c>
      <c r="U24" s="81">
        <f t="shared" si="11"/>
        <v>0</v>
      </c>
      <c r="V24" s="81">
        <f t="shared" si="11"/>
        <v>0</v>
      </c>
      <c r="W24" s="81">
        <f aca="true" t="shared" si="12" ref="W24:Y25">W40+W63</f>
        <v>0</v>
      </c>
      <c r="X24" s="81">
        <f t="shared" si="12"/>
        <v>0</v>
      </c>
      <c r="Y24" s="81">
        <f t="shared" si="12"/>
        <v>0</v>
      </c>
      <c r="Z24" s="81"/>
      <c r="AA24" s="81">
        <f>AA63</f>
        <v>0</v>
      </c>
      <c r="AB24" s="133"/>
      <c r="AC24" s="133"/>
      <c r="AD24" s="133"/>
      <c r="AE24" s="133"/>
      <c r="AF24" s="133"/>
      <c r="AG24" s="133"/>
    </row>
    <row r="25" spans="1:33" s="20" customFormat="1" ht="15.75">
      <c r="A25" s="11">
        <v>3</v>
      </c>
      <c r="B25" s="150" t="s">
        <v>5</v>
      </c>
      <c r="C25" s="11"/>
      <c r="D25" s="151"/>
      <c r="E25" s="151"/>
      <c r="F25" s="103"/>
      <c r="G25" s="151"/>
      <c r="H25" s="101"/>
      <c r="I25" s="151"/>
      <c r="J25" s="102"/>
      <c r="K25" s="81">
        <f aca="true" t="shared" si="13" ref="K25:S25">K41+K64</f>
        <v>8815.138</v>
      </c>
      <c r="L25" s="81">
        <f t="shared" si="13"/>
        <v>8815.138</v>
      </c>
      <c r="M25" s="81">
        <f t="shared" si="13"/>
        <v>7061</v>
      </c>
      <c r="N25" s="81">
        <f t="shared" si="13"/>
        <v>8166</v>
      </c>
      <c r="O25" s="81">
        <f t="shared" si="13"/>
        <v>8815</v>
      </c>
      <c r="P25" s="81">
        <f t="shared" si="13"/>
        <v>0</v>
      </c>
      <c r="Q25" s="81">
        <f t="shared" si="13"/>
        <v>0</v>
      </c>
      <c r="R25" s="81">
        <f t="shared" si="13"/>
        <v>0</v>
      </c>
      <c r="S25" s="81">
        <f t="shared" si="13"/>
        <v>0</v>
      </c>
      <c r="T25" s="81">
        <f t="shared" si="11"/>
        <v>168</v>
      </c>
      <c r="U25" s="81">
        <f t="shared" si="11"/>
        <v>0</v>
      </c>
      <c r="V25" s="81">
        <f t="shared" si="11"/>
        <v>0</v>
      </c>
      <c r="W25" s="81">
        <f t="shared" si="12"/>
        <v>104</v>
      </c>
      <c r="X25" s="81">
        <f t="shared" si="12"/>
        <v>0</v>
      </c>
      <c r="Y25" s="81">
        <f t="shared" si="12"/>
        <v>0</v>
      </c>
      <c r="Z25" s="11"/>
      <c r="AA25" s="11"/>
      <c r="AB25" s="133"/>
      <c r="AC25" s="133"/>
      <c r="AD25" s="133"/>
      <c r="AE25" s="133"/>
      <c r="AF25" s="133"/>
      <c r="AG25" s="133"/>
    </row>
    <row r="26" spans="1:33" s="20" customFormat="1" ht="15.75">
      <c r="A26" s="11">
        <v>4</v>
      </c>
      <c r="B26" s="150" t="s">
        <v>6</v>
      </c>
      <c r="C26" s="11"/>
      <c r="D26" s="151"/>
      <c r="E26" s="151"/>
      <c r="F26" s="103"/>
      <c r="G26" s="151"/>
      <c r="H26" s="101"/>
      <c r="I26" s="151"/>
      <c r="J26" s="102"/>
      <c r="K26" s="81">
        <f aca="true" t="shared" si="14" ref="K26:S26">K42+K69</f>
        <v>38815.979</v>
      </c>
      <c r="L26" s="81">
        <f t="shared" si="14"/>
        <v>38815.979</v>
      </c>
      <c r="M26" s="81">
        <f t="shared" si="14"/>
        <v>4656</v>
      </c>
      <c r="N26" s="81">
        <f t="shared" si="14"/>
        <v>32049</v>
      </c>
      <c r="O26" s="81">
        <f t="shared" si="14"/>
        <v>0</v>
      </c>
      <c r="P26" s="81">
        <f t="shared" si="14"/>
        <v>0</v>
      </c>
      <c r="Q26" s="81">
        <f t="shared" si="14"/>
        <v>3095</v>
      </c>
      <c r="R26" s="81">
        <f t="shared" si="14"/>
        <v>0</v>
      </c>
      <c r="S26" s="81">
        <f t="shared" si="14"/>
        <v>0</v>
      </c>
      <c r="T26" s="81">
        <f aca="true" t="shared" si="15" ref="T26:Y26">T42+T69</f>
        <v>5158</v>
      </c>
      <c r="U26" s="81">
        <f t="shared" si="15"/>
        <v>0</v>
      </c>
      <c r="V26" s="81">
        <f t="shared" si="15"/>
        <v>0</v>
      </c>
      <c r="W26" s="81">
        <f t="shared" si="15"/>
        <v>4589</v>
      </c>
      <c r="X26" s="81">
        <f t="shared" si="15"/>
        <v>0</v>
      </c>
      <c r="Y26" s="81">
        <f t="shared" si="15"/>
        <v>0</v>
      </c>
      <c r="Z26" s="11"/>
      <c r="AA26" s="11"/>
      <c r="AB26" s="133"/>
      <c r="AC26" s="133"/>
      <c r="AD26" s="133"/>
      <c r="AE26" s="133"/>
      <c r="AF26" s="133"/>
      <c r="AG26" s="133"/>
    </row>
    <row r="27" spans="1:33" s="20" customFormat="1" ht="15.75">
      <c r="A27" s="11">
        <v>5</v>
      </c>
      <c r="B27" s="150" t="s">
        <v>7</v>
      </c>
      <c r="C27" s="11"/>
      <c r="D27" s="151"/>
      <c r="E27" s="151"/>
      <c r="F27" s="103"/>
      <c r="G27" s="151"/>
      <c r="H27" s="101"/>
      <c r="I27" s="151"/>
      <c r="J27" s="102"/>
      <c r="K27" s="81">
        <f>K43+K76</f>
        <v>249536.804</v>
      </c>
      <c r="L27" s="81">
        <f>L43+L76</f>
        <v>152094.804</v>
      </c>
      <c r="M27" s="81">
        <f>M43+M76</f>
        <v>5630</v>
      </c>
      <c r="N27" s="81">
        <f>N43+N76</f>
        <v>170780</v>
      </c>
      <c r="O27" s="81">
        <f aca="true" t="shared" si="16" ref="O27:Y27">O43+O76+O122</f>
        <v>0</v>
      </c>
      <c r="P27" s="81">
        <f t="shared" si="16"/>
        <v>0</v>
      </c>
      <c r="Q27" s="81">
        <f t="shared" si="16"/>
        <v>6525</v>
      </c>
      <c r="R27" s="81">
        <f t="shared" si="16"/>
        <v>0</v>
      </c>
      <c r="S27" s="81">
        <f t="shared" si="16"/>
        <v>0</v>
      </c>
      <c r="T27" s="81">
        <f t="shared" si="16"/>
        <v>36623</v>
      </c>
      <c r="U27" s="81">
        <f t="shared" si="16"/>
        <v>0</v>
      </c>
      <c r="V27" s="81">
        <f t="shared" si="16"/>
        <v>0</v>
      </c>
      <c r="W27" s="81">
        <f t="shared" si="16"/>
        <v>43889</v>
      </c>
      <c r="X27" s="81">
        <f t="shared" si="16"/>
        <v>0</v>
      </c>
      <c r="Y27" s="81">
        <f t="shared" si="16"/>
        <v>0</v>
      </c>
      <c r="Z27" s="11"/>
      <c r="AA27" s="11"/>
      <c r="AB27" s="133"/>
      <c r="AC27" s="133"/>
      <c r="AD27" s="133"/>
      <c r="AE27" s="133"/>
      <c r="AF27" s="133"/>
      <c r="AG27" s="133"/>
    </row>
    <row r="28" spans="1:33" s="20" customFormat="1" ht="31.5">
      <c r="A28" s="11">
        <v>6</v>
      </c>
      <c r="B28" s="150" t="s">
        <v>8</v>
      </c>
      <c r="C28" s="11"/>
      <c r="D28" s="151"/>
      <c r="E28" s="151"/>
      <c r="F28" s="103"/>
      <c r="G28" s="151"/>
      <c r="H28" s="101"/>
      <c r="I28" s="151"/>
      <c r="J28" s="102"/>
      <c r="K28" s="81">
        <f aca="true" t="shared" si="17" ref="K28:Y28">K48+K90</f>
        <v>0</v>
      </c>
      <c r="L28" s="81">
        <f t="shared" si="17"/>
        <v>0</v>
      </c>
      <c r="M28" s="81">
        <f t="shared" si="17"/>
        <v>0</v>
      </c>
      <c r="N28" s="81">
        <f t="shared" si="17"/>
        <v>0</v>
      </c>
      <c r="O28" s="81">
        <f t="shared" si="17"/>
        <v>0</v>
      </c>
      <c r="P28" s="81">
        <f t="shared" si="17"/>
        <v>0</v>
      </c>
      <c r="Q28" s="81">
        <f t="shared" si="17"/>
        <v>0</v>
      </c>
      <c r="R28" s="81">
        <f t="shared" si="17"/>
        <v>0</v>
      </c>
      <c r="S28" s="81">
        <f t="shared" si="17"/>
        <v>0</v>
      </c>
      <c r="T28" s="81">
        <f t="shared" si="17"/>
        <v>0</v>
      </c>
      <c r="U28" s="81">
        <f t="shared" si="17"/>
        <v>0</v>
      </c>
      <c r="V28" s="81">
        <f t="shared" si="17"/>
        <v>0</v>
      </c>
      <c r="W28" s="81">
        <f t="shared" si="17"/>
        <v>0</v>
      </c>
      <c r="X28" s="81">
        <f t="shared" si="17"/>
        <v>0</v>
      </c>
      <c r="Y28" s="81">
        <f t="shared" si="17"/>
        <v>0</v>
      </c>
      <c r="Z28" s="11"/>
      <c r="AA28" s="11"/>
      <c r="AB28" s="133"/>
      <c r="AC28" s="133"/>
      <c r="AD28" s="133"/>
      <c r="AE28" s="133"/>
      <c r="AF28" s="133"/>
      <c r="AG28" s="133"/>
    </row>
    <row r="29" spans="1:33" s="20" customFormat="1" ht="15.75">
      <c r="A29" s="11">
        <v>7</v>
      </c>
      <c r="B29" s="150" t="s">
        <v>9</v>
      </c>
      <c r="C29" s="11"/>
      <c r="D29" s="151"/>
      <c r="E29" s="151"/>
      <c r="F29" s="103"/>
      <c r="G29" s="151"/>
      <c r="H29" s="101"/>
      <c r="I29" s="151"/>
      <c r="J29" s="102"/>
      <c r="K29" s="81">
        <f aca="true" t="shared" si="18" ref="K29:Y29">K49+K104</f>
        <v>36417</v>
      </c>
      <c r="L29" s="81">
        <f t="shared" si="18"/>
        <v>36417</v>
      </c>
      <c r="M29" s="81">
        <f t="shared" si="18"/>
        <v>0</v>
      </c>
      <c r="N29" s="81">
        <f t="shared" si="18"/>
        <v>1679</v>
      </c>
      <c r="O29" s="154">
        <f t="shared" si="18"/>
        <v>0</v>
      </c>
      <c r="P29" s="81">
        <f t="shared" si="18"/>
        <v>0</v>
      </c>
      <c r="Q29" s="81">
        <f t="shared" si="18"/>
        <v>10500</v>
      </c>
      <c r="R29" s="81">
        <f t="shared" si="18"/>
        <v>0</v>
      </c>
      <c r="S29" s="81">
        <f t="shared" si="18"/>
        <v>0</v>
      </c>
      <c r="T29" s="81">
        <f t="shared" si="18"/>
        <v>1630</v>
      </c>
      <c r="U29" s="81">
        <f t="shared" si="18"/>
        <v>0</v>
      </c>
      <c r="V29" s="81">
        <f t="shared" si="18"/>
        <v>0</v>
      </c>
      <c r="W29" s="81">
        <f t="shared" si="18"/>
        <v>991</v>
      </c>
      <c r="X29" s="81">
        <f t="shared" si="18"/>
        <v>0</v>
      </c>
      <c r="Y29" s="81">
        <f t="shared" si="18"/>
        <v>0</v>
      </c>
      <c r="Z29" s="11"/>
      <c r="AA29" s="11"/>
      <c r="AB29" s="133"/>
      <c r="AC29" s="133"/>
      <c r="AD29" s="133"/>
      <c r="AE29" s="133"/>
      <c r="AF29" s="133"/>
      <c r="AG29" s="133"/>
    </row>
    <row r="30" spans="1:33" s="20" customFormat="1" ht="15.75">
      <c r="A30" s="11">
        <v>8</v>
      </c>
      <c r="B30" s="150" t="s">
        <v>10</v>
      </c>
      <c r="C30" s="11"/>
      <c r="D30" s="151"/>
      <c r="E30" s="151"/>
      <c r="F30" s="103"/>
      <c r="G30" s="151"/>
      <c r="H30" s="101"/>
      <c r="I30" s="151"/>
      <c r="J30" s="102"/>
      <c r="K30" s="81">
        <f aca="true" t="shared" si="19" ref="K30:Y30">K50+K109</f>
        <v>6451.631</v>
      </c>
      <c r="L30" s="81">
        <f t="shared" si="19"/>
        <v>3000</v>
      </c>
      <c r="M30" s="81">
        <f t="shared" si="19"/>
        <v>0</v>
      </c>
      <c r="N30" s="81">
        <f t="shared" si="19"/>
        <v>5548</v>
      </c>
      <c r="O30" s="154">
        <f t="shared" si="19"/>
        <v>0</v>
      </c>
      <c r="P30" s="81">
        <f t="shared" si="19"/>
        <v>0</v>
      </c>
      <c r="Q30" s="81">
        <f t="shared" si="19"/>
        <v>3500</v>
      </c>
      <c r="R30" s="81">
        <f t="shared" si="19"/>
        <v>0</v>
      </c>
      <c r="S30" s="81">
        <f t="shared" si="19"/>
        <v>0</v>
      </c>
      <c r="T30" s="81">
        <f t="shared" si="19"/>
        <v>2950</v>
      </c>
      <c r="U30" s="81">
        <f t="shared" si="19"/>
        <v>0</v>
      </c>
      <c r="V30" s="81">
        <f t="shared" si="19"/>
        <v>0</v>
      </c>
      <c r="W30" s="81">
        <f t="shared" si="19"/>
        <v>2613</v>
      </c>
      <c r="X30" s="81">
        <f t="shared" si="19"/>
        <v>0</v>
      </c>
      <c r="Y30" s="81">
        <f t="shared" si="19"/>
        <v>0</v>
      </c>
      <c r="Z30" s="11"/>
      <c r="AA30" s="11"/>
      <c r="AB30" s="133"/>
      <c r="AC30" s="133"/>
      <c r="AD30" s="133"/>
      <c r="AE30" s="133"/>
      <c r="AF30" s="133"/>
      <c r="AG30" s="133"/>
    </row>
    <row r="31" spans="1:33" s="20" customFormat="1" ht="15.75">
      <c r="A31" s="11">
        <v>9</v>
      </c>
      <c r="B31" s="150" t="s">
        <v>11</v>
      </c>
      <c r="C31" s="11"/>
      <c r="D31" s="151"/>
      <c r="E31" s="151"/>
      <c r="F31" s="103"/>
      <c r="G31" s="151"/>
      <c r="H31" s="101"/>
      <c r="I31" s="151"/>
      <c r="J31" s="102"/>
      <c r="K31" s="155">
        <f>K51+K114</f>
        <v>5009</v>
      </c>
      <c r="L31" s="155">
        <f>L51+L114</f>
        <v>5009</v>
      </c>
      <c r="M31" s="155">
        <f>M51+M114</f>
        <v>362</v>
      </c>
      <c r="N31" s="155">
        <f>N51+N114</f>
        <v>675</v>
      </c>
      <c r="O31" s="155">
        <f>O51+O114+O125</f>
        <v>0</v>
      </c>
      <c r="P31" s="155">
        <f>P51+P114+P125</f>
        <v>0</v>
      </c>
      <c r="Q31" s="155">
        <f>Q51+Q114+Q125</f>
        <v>0</v>
      </c>
      <c r="R31" s="155">
        <f>R51+R114</f>
        <v>0</v>
      </c>
      <c r="S31" s="155">
        <f>S51+S114</f>
        <v>0</v>
      </c>
      <c r="T31" s="155">
        <f>T51+T114+T125</f>
        <v>0</v>
      </c>
      <c r="U31" s="155">
        <f>U51+U114</f>
        <v>0</v>
      </c>
      <c r="V31" s="155">
        <f>V51+V114</f>
        <v>0</v>
      </c>
      <c r="W31" s="155">
        <f>W51+W114+W125</f>
        <v>313</v>
      </c>
      <c r="X31" s="155">
        <f>X51+X114</f>
        <v>0</v>
      </c>
      <c r="Y31" s="155">
        <f>Y51+Y114</f>
        <v>0</v>
      </c>
      <c r="Z31" s="11"/>
      <c r="AA31" s="11"/>
      <c r="AB31" s="133"/>
      <c r="AC31" s="133"/>
      <c r="AD31" s="133"/>
      <c r="AE31" s="133"/>
      <c r="AF31" s="133"/>
      <c r="AG31" s="133"/>
    </row>
    <row r="32" spans="1:33" s="20" customFormat="1" ht="31.5">
      <c r="A32" s="11">
        <v>10</v>
      </c>
      <c r="B32" s="150" t="s">
        <v>12</v>
      </c>
      <c r="C32" s="11"/>
      <c r="D32" s="151"/>
      <c r="E32" s="151"/>
      <c r="F32" s="103"/>
      <c r="G32" s="151"/>
      <c r="H32" s="101"/>
      <c r="I32" s="151"/>
      <c r="J32" s="102"/>
      <c r="K32" s="81"/>
      <c r="L32" s="81"/>
      <c r="M32" s="81"/>
      <c r="N32" s="81"/>
      <c r="O32" s="156">
        <v>700</v>
      </c>
      <c r="P32" s="81"/>
      <c r="Q32" s="81">
        <f>Q129</f>
        <v>700</v>
      </c>
      <c r="R32" s="81"/>
      <c r="S32" s="81"/>
      <c r="T32" s="81">
        <f>T129</f>
        <v>1800</v>
      </c>
      <c r="U32" s="81"/>
      <c r="V32" s="81"/>
      <c r="W32" s="81">
        <f>W129</f>
        <v>1700</v>
      </c>
      <c r="X32" s="81"/>
      <c r="Y32" s="81"/>
      <c r="Z32" s="11"/>
      <c r="AA32" s="11"/>
      <c r="AB32" s="133"/>
      <c r="AC32" s="133"/>
      <c r="AD32" s="133"/>
      <c r="AE32" s="133"/>
      <c r="AF32" s="133"/>
      <c r="AG32" s="133"/>
    </row>
    <row r="33" spans="1:33" s="20" customFormat="1" ht="15.75">
      <c r="A33" s="11">
        <v>11</v>
      </c>
      <c r="B33" s="150" t="s">
        <v>84</v>
      </c>
      <c r="C33" s="11"/>
      <c r="D33" s="151"/>
      <c r="E33" s="151"/>
      <c r="F33" s="103"/>
      <c r="G33" s="151"/>
      <c r="H33" s="101"/>
      <c r="I33" s="151"/>
      <c r="J33" s="102"/>
      <c r="K33" s="81"/>
      <c r="L33" s="81"/>
      <c r="M33" s="81"/>
      <c r="N33" s="81"/>
      <c r="O33" s="81">
        <f>O130</f>
        <v>11133</v>
      </c>
      <c r="P33" s="81"/>
      <c r="Q33" s="81">
        <f>Q130</f>
        <v>30460</v>
      </c>
      <c r="R33" s="81"/>
      <c r="S33" s="81"/>
      <c r="T33" s="81">
        <f>T130</f>
        <v>6698</v>
      </c>
      <c r="U33" s="81"/>
      <c r="V33" s="81"/>
      <c r="W33" s="81">
        <f>W130</f>
        <v>0</v>
      </c>
      <c r="X33" s="81"/>
      <c r="Y33" s="81"/>
      <c r="Z33" s="11"/>
      <c r="AA33" s="11"/>
      <c r="AB33" s="133"/>
      <c r="AC33" s="133"/>
      <c r="AD33" s="133"/>
      <c r="AE33" s="133"/>
      <c r="AF33" s="133"/>
      <c r="AG33" s="133"/>
    </row>
    <row r="34" spans="1:33" s="17" customFormat="1" ht="31.5">
      <c r="A34" s="65"/>
      <c r="B34" s="152" t="s">
        <v>39</v>
      </c>
      <c r="C34" s="11"/>
      <c r="D34" s="148"/>
      <c r="E34" s="148"/>
      <c r="F34" s="153"/>
      <c r="G34" s="148"/>
      <c r="H34" s="107"/>
      <c r="I34" s="148"/>
      <c r="J34" s="102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65"/>
      <c r="AA34" s="65"/>
      <c r="AB34" s="132"/>
      <c r="AC34" s="132"/>
      <c r="AD34" s="132"/>
      <c r="AE34" s="132"/>
      <c r="AF34" s="132"/>
      <c r="AG34" s="132"/>
    </row>
    <row r="35" spans="1:33" s="17" customFormat="1" ht="32.25" customHeight="1">
      <c r="A35" s="65" t="s">
        <v>13</v>
      </c>
      <c r="B35" s="152" t="s">
        <v>38</v>
      </c>
      <c r="C35" s="11"/>
      <c r="D35" s="148"/>
      <c r="E35" s="148"/>
      <c r="F35" s="153"/>
      <c r="G35" s="148"/>
      <c r="H35" s="107"/>
      <c r="I35" s="148"/>
      <c r="J35" s="253">
        <f>J36+J52</f>
        <v>0</v>
      </c>
      <c r="K35" s="105">
        <f aca="true" t="shared" si="20" ref="K35:Y35">K36+K52+K129+K130</f>
        <v>360085.55199999997</v>
      </c>
      <c r="L35" s="105">
        <f t="shared" si="20"/>
        <v>259191.921</v>
      </c>
      <c r="M35" s="105">
        <f t="shared" si="20"/>
        <v>21850</v>
      </c>
      <c r="N35" s="105">
        <f t="shared" si="20"/>
        <v>231502</v>
      </c>
      <c r="O35" s="105">
        <f t="shared" si="20"/>
        <v>20648</v>
      </c>
      <c r="P35" s="105">
        <f t="shared" si="20"/>
        <v>0</v>
      </c>
      <c r="Q35" s="105">
        <f t="shared" si="20"/>
        <v>63800</v>
      </c>
      <c r="R35" s="105">
        <f t="shared" si="20"/>
        <v>0</v>
      </c>
      <c r="S35" s="105">
        <f t="shared" si="20"/>
        <v>0</v>
      </c>
      <c r="T35" s="105">
        <f t="shared" si="20"/>
        <v>63800</v>
      </c>
      <c r="U35" s="105">
        <f t="shared" si="20"/>
        <v>0</v>
      </c>
      <c r="V35" s="105">
        <f t="shared" si="20"/>
        <v>0</v>
      </c>
      <c r="W35" s="105">
        <f t="shared" si="20"/>
        <v>61500</v>
      </c>
      <c r="X35" s="105">
        <f t="shared" si="20"/>
        <v>0</v>
      </c>
      <c r="Y35" s="105">
        <f t="shared" si="20"/>
        <v>0</v>
      </c>
      <c r="Z35" s="65"/>
      <c r="AA35" s="65"/>
      <c r="AB35" s="132"/>
      <c r="AC35" s="132"/>
      <c r="AD35" s="132"/>
      <c r="AE35" s="132"/>
      <c r="AF35" s="132"/>
      <c r="AG35" s="132"/>
    </row>
    <row r="36" spans="1:33" s="17" customFormat="1" ht="23.25" customHeight="1">
      <c r="A36" s="65" t="s">
        <v>40</v>
      </c>
      <c r="B36" s="152" t="s">
        <v>41</v>
      </c>
      <c r="C36" s="107"/>
      <c r="D36" s="148"/>
      <c r="E36" s="148"/>
      <c r="F36" s="153"/>
      <c r="G36" s="148"/>
      <c r="H36" s="107"/>
      <c r="I36" s="148"/>
      <c r="J36" s="102"/>
      <c r="K36" s="105">
        <f aca="true" t="shared" si="21" ref="K36:P36">K37+K40+K41+K42+K43+K48+K49+K50</f>
        <v>0</v>
      </c>
      <c r="L36" s="105">
        <f t="shared" si="21"/>
        <v>0</v>
      </c>
      <c r="M36" s="105">
        <f t="shared" si="21"/>
        <v>0</v>
      </c>
      <c r="N36" s="65">
        <f t="shared" si="21"/>
        <v>0</v>
      </c>
      <c r="O36" s="105">
        <f t="shared" si="21"/>
        <v>0</v>
      </c>
      <c r="P36" s="105">
        <f t="shared" si="21"/>
        <v>0</v>
      </c>
      <c r="Q36" s="105">
        <f>Q37+Q40+Q41+Q42+Q43+Q48+Q49+Q50-Q37</f>
        <v>0</v>
      </c>
      <c r="R36" s="105">
        <f>R37+R40+R41+R42+R43+R48+R49+R50</f>
        <v>0</v>
      </c>
      <c r="S36" s="105">
        <f>S37+S40+S41+S42+S43+S48+S49+S50</f>
        <v>0</v>
      </c>
      <c r="T36" s="105">
        <f>T37+T40+T41+T42+T43+T48+T49+T50-T37</f>
        <v>0</v>
      </c>
      <c r="U36" s="105">
        <f>U37+U40+U41+U42+U43+U48+U49+U50</f>
        <v>0</v>
      </c>
      <c r="V36" s="105">
        <f>V37+V40+V41+V42+V43+V48+V49+V50</f>
        <v>0</v>
      </c>
      <c r="W36" s="105">
        <f>W37+W40+W41+W42+W43+W48+W49+W50-W37</f>
        <v>0</v>
      </c>
      <c r="X36" s="105">
        <f>X37+X40+X41+X42+X43+X48+X49+X50</f>
        <v>0</v>
      </c>
      <c r="Y36" s="105">
        <f>Y37+Y40+Y41+Y42+Y43+Y48+Y49+Y50</f>
        <v>0</v>
      </c>
      <c r="Z36" s="65"/>
      <c r="AA36" s="65"/>
      <c r="AB36" s="132"/>
      <c r="AC36" s="132"/>
      <c r="AD36" s="132"/>
      <c r="AE36" s="132"/>
      <c r="AF36" s="132"/>
      <c r="AG36" s="132"/>
    </row>
    <row r="37" spans="1:33" s="17" customFormat="1" ht="20.25" customHeight="1">
      <c r="A37" s="65" t="s">
        <v>42</v>
      </c>
      <c r="B37" s="152" t="s">
        <v>43</v>
      </c>
      <c r="C37" s="107"/>
      <c r="D37" s="148"/>
      <c r="E37" s="148"/>
      <c r="F37" s="153"/>
      <c r="G37" s="148"/>
      <c r="H37" s="107"/>
      <c r="I37" s="148"/>
      <c r="J37" s="102"/>
      <c r="K37" s="105">
        <f aca="true" t="shared" si="22" ref="K37:S37">SUM(K38:K39)</f>
        <v>0</v>
      </c>
      <c r="L37" s="105">
        <f t="shared" si="22"/>
        <v>0</v>
      </c>
      <c r="M37" s="105">
        <f t="shared" si="22"/>
        <v>0</v>
      </c>
      <c r="N37" s="65">
        <f t="shared" si="22"/>
        <v>0</v>
      </c>
      <c r="O37" s="105">
        <f t="shared" si="22"/>
        <v>0</v>
      </c>
      <c r="P37" s="105">
        <f t="shared" si="22"/>
        <v>0</v>
      </c>
      <c r="Q37" s="105">
        <f t="shared" si="22"/>
        <v>0</v>
      </c>
      <c r="R37" s="105">
        <f t="shared" si="22"/>
        <v>0</v>
      </c>
      <c r="S37" s="105">
        <f t="shared" si="22"/>
        <v>0</v>
      </c>
      <c r="T37" s="105">
        <f aca="true" t="shared" si="23" ref="T37:Y37">SUM(T38:T39)</f>
        <v>0</v>
      </c>
      <c r="U37" s="105">
        <f t="shared" si="23"/>
        <v>0</v>
      </c>
      <c r="V37" s="105">
        <f t="shared" si="23"/>
        <v>0</v>
      </c>
      <c r="W37" s="105">
        <f t="shared" si="23"/>
        <v>0</v>
      </c>
      <c r="X37" s="105">
        <f t="shared" si="23"/>
        <v>0</v>
      </c>
      <c r="Y37" s="105">
        <f t="shared" si="23"/>
        <v>0</v>
      </c>
      <c r="Z37" s="81"/>
      <c r="AA37" s="81">
        <v>0</v>
      </c>
      <c r="AB37" s="132"/>
      <c r="AC37" s="132"/>
      <c r="AD37" s="132"/>
      <c r="AE37" s="132"/>
      <c r="AF37" s="132"/>
      <c r="AG37" s="132"/>
    </row>
    <row r="38" spans="1:33" s="17" customFormat="1" ht="104.25" customHeight="1" hidden="1">
      <c r="A38" s="81"/>
      <c r="B38" s="157"/>
      <c r="C38" s="11"/>
      <c r="D38" s="11"/>
      <c r="E38" s="11"/>
      <c r="F38" s="156"/>
      <c r="G38" s="81"/>
      <c r="H38" s="81"/>
      <c r="I38" s="81"/>
      <c r="J38" s="102"/>
      <c r="K38" s="81"/>
      <c r="L38" s="81"/>
      <c r="M38" s="81"/>
      <c r="N38" s="1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11"/>
      <c r="AA38" s="11"/>
      <c r="AB38" s="132"/>
      <c r="AC38" s="132"/>
      <c r="AD38" s="132"/>
      <c r="AE38" s="132"/>
      <c r="AF38" s="132"/>
      <c r="AG38" s="132"/>
    </row>
    <row r="39" spans="1:33" s="17" customFormat="1" ht="96" customHeight="1" hidden="1">
      <c r="A39" s="81"/>
      <c r="B39" s="157"/>
      <c r="C39" s="11"/>
      <c r="D39" s="11"/>
      <c r="E39" s="11"/>
      <c r="F39" s="156"/>
      <c r="G39" s="81"/>
      <c r="H39" s="81"/>
      <c r="I39" s="81"/>
      <c r="J39" s="102"/>
      <c r="K39" s="81"/>
      <c r="L39" s="81"/>
      <c r="M39" s="81"/>
      <c r="N39" s="1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11"/>
      <c r="AA39" s="11"/>
      <c r="AB39" s="132"/>
      <c r="AC39" s="132"/>
      <c r="AD39" s="132"/>
      <c r="AE39" s="132"/>
      <c r="AF39" s="132"/>
      <c r="AG39" s="132"/>
    </row>
    <row r="40" spans="1:33" s="17" customFormat="1" ht="21" customHeight="1">
      <c r="A40" s="65" t="s">
        <v>46</v>
      </c>
      <c r="B40" s="152" t="s">
        <v>47</v>
      </c>
      <c r="C40" s="107"/>
      <c r="D40" s="148"/>
      <c r="E40" s="148"/>
      <c r="F40" s="153"/>
      <c r="G40" s="148"/>
      <c r="H40" s="107"/>
      <c r="I40" s="148"/>
      <c r="J40" s="102"/>
      <c r="K40" s="105">
        <v>0</v>
      </c>
      <c r="L40" s="105">
        <v>0</v>
      </c>
      <c r="M40" s="105">
        <v>0</v>
      </c>
      <c r="N40" s="65">
        <v>0</v>
      </c>
      <c r="O40" s="105">
        <v>0</v>
      </c>
      <c r="P40" s="105"/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65"/>
      <c r="AA40" s="65"/>
      <c r="AB40" s="132"/>
      <c r="AC40" s="132"/>
      <c r="AD40" s="132"/>
      <c r="AE40" s="132"/>
      <c r="AF40" s="132"/>
      <c r="AG40" s="132"/>
    </row>
    <row r="41" spans="1:33" s="17" customFormat="1" ht="25.5" customHeight="1">
      <c r="A41" s="65" t="s">
        <v>48</v>
      </c>
      <c r="B41" s="152" t="s">
        <v>49</v>
      </c>
      <c r="C41" s="107"/>
      <c r="D41" s="148"/>
      <c r="E41" s="148"/>
      <c r="F41" s="153"/>
      <c r="G41" s="148"/>
      <c r="H41" s="107"/>
      <c r="I41" s="148"/>
      <c r="J41" s="102"/>
      <c r="K41" s="105">
        <v>0</v>
      </c>
      <c r="L41" s="105">
        <v>0</v>
      </c>
      <c r="M41" s="105">
        <v>0</v>
      </c>
      <c r="N41" s="65">
        <v>0</v>
      </c>
      <c r="O41" s="105">
        <v>0</v>
      </c>
      <c r="P41" s="105"/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65"/>
      <c r="AA41" s="65"/>
      <c r="AB41" s="132"/>
      <c r="AC41" s="132"/>
      <c r="AD41" s="132"/>
      <c r="AE41" s="132"/>
      <c r="AF41" s="132"/>
      <c r="AG41" s="132"/>
    </row>
    <row r="42" spans="1:33" s="20" customFormat="1" ht="31.5">
      <c r="A42" s="65" t="s">
        <v>50</v>
      </c>
      <c r="B42" s="152" t="s">
        <v>51</v>
      </c>
      <c r="C42" s="107"/>
      <c r="D42" s="148"/>
      <c r="E42" s="148"/>
      <c r="F42" s="153"/>
      <c r="G42" s="148"/>
      <c r="H42" s="107"/>
      <c r="I42" s="148"/>
      <c r="J42" s="102"/>
      <c r="K42" s="105">
        <v>0</v>
      </c>
      <c r="L42" s="105">
        <v>0</v>
      </c>
      <c r="M42" s="105">
        <v>0</v>
      </c>
      <c r="N42" s="6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65"/>
      <c r="AA42" s="65"/>
      <c r="AB42" s="133"/>
      <c r="AC42" s="133"/>
      <c r="AD42" s="133"/>
      <c r="AE42" s="133"/>
      <c r="AF42" s="133"/>
      <c r="AG42" s="133"/>
    </row>
    <row r="43" spans="1:33" s="20" customFormat="1" ht="15" customHeight="1">
      <c r="A43" s="65" t="s">
        <v>53</v>
      </c>
      <c r="B43" s="152" t="s">
        <v>54</v>
      </c>
      <c r="C43" s="11"/>
      <c r="D43" s="148"/>
      <c r="E43" s="102"/>
      <c r="F43" s="103"/>
      <c r="G43" s="11"/>
      <c r="H43" s="101"/>
      <c r="I43" s="11"/>
      <c r="J43" s="145"/>
      <c r="K43" s="105">
        <f aca="true" t="shared" si="24" ref="K43:P43">SUM(K44:K47)</f>
        <v>0</v>
      </c>
      <c r="L43" s="105">
        <f t="shared" si="24"/>
        <v>0</v>
      </c>
      <c r="M43" s="105">
        <f t="shared" si="24"/>
        <v>0</v>
      </c>
      <c r="N43" s="65">
        <f t="shared" si="24"/>
        <v>0</v>
      </c>
      <c r="O43" s="105">
        <f>SUM(O44:O47)</f>
        <v>0</v>
      </c>
      <c r="P43" s="105">
        <f t="shared" si="24"/>
        <v>0</v>
      </c>
      <c r="Q43" s="105">
        <f aca="true" t="shared" si="25" ref="Q43:V43">SUM(Q44:Q47)</f>
        <v>0</v>
      </c>
      <c r="R43" s="105">
        <f t="shared" si="25"/>
        <v>0</v>
      </c>
      <c r="S43" s="105">
        <f t="shared" si="25"/>
        <v>0</v>
      </c>
      <c r="T43" s="105">
        <f t="shared" si="25"/>
        <v>0</v>
      </c>
      <c r="U43" s="105">
        <f t="shared" si="25"/>
        <v>0</v>
      </c>
      <c r="V43" s="105">
        <f t="shared" si="25"/>
        <v>0</v>
      </c>
      <c r="W43" s="105">
        <f>SUM(W44:W47)</f>
        <v>0</v>
      </c>
      <c r="X43" s="105">
        <f>SUM(X44:X47)</f>
        <v>0</v>
      </c>
      <c r="Y43" s="105">
        <f>SUM(Y44:Y47)</f>
        <v>0</v>
      </c>
      <c r="Z43" s="158"/>
      <c r="AA43" s="158">
        <f>SUM(AA47:AA47)</f>
        <v>0</v>
      </c>
      <c r="AB43" s="133"/>
      <c r="AC43" s="133"/>
      <c r="AD43" s="133"/>
      <c r="AE43" s="133"/>
      <c r="AF43" s="133"/>
      <c r="AG43" s="133"/>
    </row>
    <row r="44" spans="1:33" s="20" customFormat="1" ht="2.25" customHeight="1" hidden="1">
      <c r="A44" s="83"/>
      <c r="B44" s="150"/>
      <c r="C44" s="11"/>
      <c r="D44" s="11"/>
      <c r="E44" s="11"/>
      <c r="F44" s="156"/>
      <c r="G44" s="81"/>
      <c r="H44" s="81"/>
      <c r="I44" s="81"/>
      <c r="J44" s="102"/>
      <c r="K44" s="81"/>
      <c r="L44" s="81"/>
      <c r="M44" s="81"/>
      <c r="N44" s="1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158"/>
      <c r="AA44" s="158"/>
      <c r="AB44" s="133"/>
      <c r="AC44" s="133"/>
      <c r="AD44" s="133"/>
      <c r="AE44" s="133"/>
      <c r="AF44" s="133"/>
      <c r="AG44" s="133"/>
    </row>
    <row r="45" spans="1:33" s="20" customFormat="1" ht="15.75" hidden="1">
      <c r="A45" s="83"/>
      <c r="B45" s="150"/>
      <c r="C45" s="11"/>
      <c r="D45" s="11"/>
      <c r="E45" s="11"/>
      <c r="F45" s="156"/>
      <c r="G45" s="81"/>
      <c r="H45" s="81"/>
      <c r="I45" s="81"/>
      <c r="J45" s="102"/>
      <c r="K45" s="81"/>
      <c r="L45" s="81"/>
      <c r="M45" s="81"/>
      <c r="N45" s="1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158"/>
      <c r="AA45" s="158"/>
      <c r="AB45" s="133"/>
      <c r="AC45" s="133"/>
      <c r="AD45" s="133"/>
      <c r="AE45" s="133"/>
      <c r="AF45" s="133"/>
      <c r="AG45" s="133"/>
    </row>
    <row r="46" spans="1:33" s="20" customFormat="1" ht="15.75" hidden="1">
      <c r="A46" s="83"/>
      <c r="B46" s="150"/>
      <c r="C46" s="11"/>
      <c r="D46" s="11"/>
      <c r="E46" s="11"/>
      <c r="F46" s="156"/>
      <c r="G46" s="81"/>
      <c r="H46" s="81"/>
      <c r="I46" s="81"/>
      <c r="J46" s="102"/>
      <c r="K46" s="81"/>
      <c r="L46" s="81"/>
      <c r="M46" s="81"/>
      <c r="N46" s="1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158"/>
      <c r="AA46" s="158"/>
      <c r="AB46" s="133"/>
      <c r="AC46" s="133"/>
      <c r="AD46" s="133"/>
      <c r="AE46" s="133"/>
      <c r="AF46" s="133"/>
      <c r="AG46" s="133"/>
    </row>
    <row r="47" spans="1:33" s="20" customFormat="1" ht="15.75" hidden="1">
      <c r="A47" s="83"/>
      <c r="B47" s="126"/>
      <c r="C47" s="11"/>
      <c r="D47" s="11"/>
      <c r="E47" s="11"/>
      <c r="F47" s="156"/>
      <c r="G47" s="81"/>
      <c r="H47" s="81"/>
      <c r="I47" s="81"/>
      <c r="J47" s="102"/>
      <c r="K47" s="81"/>
      <c r="L47" s="81"/>
      <c r="M47" s="81"/>
      <c r="N47" s="1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11"/>
      <c r="AA47" s="11"/>
      <c r="AB47" s="133"/>
      <c r="AC47" s="133"/>
      <c r="AD47" s="133"/>
      <c r="AE47" s="133"/>
      <c r="AF47" s="133"/>
      <c r="AG47" s="133"/>
    </row>
    <row r="48" spans="1:33" s="20" customFormat="1" ht="31.5">
      <c r="A48" s="65" t="s">
        <v>58</v>
      </c>
      <c r="B48" s="152" t="s">
        <v>59</v>
      </c>
      <c r="C48" s="145"/>
      <c r="D48" s="65"/>
      <c r="E48" s="145"/>
      <c r="F48" s="153"/>
      <c r="G48" s="148"/>
      <c r="H48" s="107"/>
      <c r="I48" s="159"/>
      <c r="J48" s="102"/>
      <c r="K48" s="105">
        <v>0</v>
      </c>
      <c r="L48" s="105">
        <v>0</v>
      </c>
      <c r="M48" s="105">
        <v>0</v>
      </c>
      <c r="N48" s="6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65"/>
      <c r="AA48" s="65"/>
      <c r="AB48" s="133"/>
      <c r="AC48" s="133"/>
      <c r="AD48" s="133"/>
      <c r="AE48" s="133"/>
      <c r="AF48" s="133"/>
      <c r="AG48" s="133"/>
    </row>
    <row r="49" spans="1:33" s="20" customFormat="1" ht="15.75">
      <c r="A49" s="65" t="s">
        <v>60</v>
      </c>
      <c r="B49" s="160" t="s">
        <v>61</v>
      </c>
      <c r="C49" s="151"/>
      <c r="D49" s="11"/>
      <c r="E49" s="102"/>
      <c r="F49" s="161"/>
      <c r="G49" s="11"/>
      <c r="H49" s="162"/>
      <c r="I49" s="11"/>
      <c r="J49" s="102"/>
      <c r="K49" s="163">
        <v>0</v>
      </c>
      <c r="L49" s="163">
        <v>0</v>
      </c>
      <c r="M49" s="163">
        <v>0</v>
      </c>
      <c r="N49" s="164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163">
        <v>0</v>
      </c>
      <c r="V49" s="163">
        <v>0</v>
      </c>
      <c r="W49" s="163">
        <v>0</v>
      </c>
      <c r="X49" s="163">
        <v>0</v>
      </c>
      <c r="Y49" s="163">
        <v>0</v>
      </c>
      <c r="Z49" s="11"/>
      <c r="AA49" s="11"/>
      <c r="AB49" s="133"/>
      <c r="AC49" s="133"/>
      <c r="AD49" s="133"/>
      <c r="AE49" s="133"/>
      <c r="AF49" s="133"/>
      <c r="AG49" s="133"/>
    </row>
    <row r="50" spans="1:33" s="20" customFormat="1" ht="31.5">
      <c r="A50" s="65" t="s">
        <v>62</v>
      </c>
      <c r="B50" s="160" t="s">
        <v>63</v>
      </c>
      <c r="C50" s="151"/>
      <c r="D50" s="11"/>
      <c r="E50" s="102"/>
      <c r="F50" s="161"/>
      <c r="G50" s="11"/>
      <c r="H50" s="162"/>
      <c r="I50" s="11"/>
      <c r="J50" s="102"/>
      <c r="K50" s="165">
        <v>0</v>
      </c>
      <c r="L50" s="165">
        <v>0</v>
      </c>
      <c r="M50" s="165">
        <v>0</v>
      </c>
      <c r="N50" s="166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165">
        <v>0</v>
      </c>
      <c r="V50" s="165">
        <v>0</v>
      </c>
      <c r="W50" s="165">
        <v>0</v>
      </c>
      <c r="X50" s="165">
        <v>0</v>
      </c>
      <c r="Y50" s="165">
        <v>0</v>
      </c>
      <c r="Z50" s="11"/>
      <c r="AA50" s="11"/>
      <c r="AB50" s="133"/>
      <c r="AC50" s="133"/>
      <c r="AD50" s="133"/>
      <c r="AE50" s="133"/>
      <c r="AF50" s="133"/>
      <c r="AG50" s="133"/>
    </row>
    <row r="51" spans="1:33" s="20" customFormat="1" ht="15.75">
      <c r="A51" s="65" t="s">
        <v>62</v>
      </c>
      <c r="B51" s="160" t="s">
        <v>65</v>
      </c>
      <c r="C51" s="151"/>
      <c r="D51" s="11"/>
      <c r="E51" s="102"/>
      <c r="F51" s="161"/>
      <c r="G51" s="11"/>
      <c r="H51" s="162"/>
      <c r="I51" s="11"/>
      <c r="J51" s="102"/>
      <c r="K51" s="165">
        <v>0</v>
      </c>
      <c r="L51" s="165">
        <v>0</v>
      </c>
      <c r="M51" s="165">
        <v>0</v>
      </c>
      <c r="N51" s="166">
        <v>0</v>
      </c>
      <c r="O51" s="165">
        <v>0</v>
      </c>
      <c r="P51" s="165">
        <v>0</v>
      </c>
      <c r="Q51" s="165">
        <v>0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0</v>
      </c>
      <c r="X51" s="165">
        <v>0</v>
      </c>
      <c r="Y51" s="165">
        <v>0</v>
      </c>
      <c r="Z51" s="11"/>
      <c r="AA51" s="11"/>
      <c r="AB51" s="133"/>
      <c r="AC51" s="133"/>
      <c r="AD51" s="133"/>
      <c r="AE51" s="133"/>
      <c r="AF51" s="133"/>
      <c r="AG51" s="133"/>
    </row>
    <row r="52" spans="1:33" s="20" customFormat="1" ht="42.75">
      <c r="A52" s="65" t="s">
        <v>66</v>
      </c>
      <c r="B52" s="167" t="s">
        <v>181</v>
      </c>
      <c r="C52" s="107"/>
      <c r="D52" s="148"/>
      <c r="E52" s="168"/>
      <c r="F52" s="153"/>
      <c r="G52" s="148"/>
      <c r="H52" s="107"/>
      <c r="I52" s="159"/>
      <c r="J52" s="102"/>
      <c r="K52" s="105">
        <f aca="true" t="shared" si="26" ref="K52:T52">K53+K63+K64+K69+K76+K90+K104+K109+K114+K121+K37</f>
        <v>360085.55199999997</v>
      </c>
      <c r="L52" s="105">
        <f t="shared" si="26"/>
        <v>259191.921</v>
      </c>
      <c r="M52" s="105">
        <f t="shared" si="26"/>
        <v>21850</v>
      </c>
      <c r="N52" s="105">
        <f t="shared" si="26"/>
        <v>231502</v>
      </c>
      <c r="O52" s="105">
        <f t="shared" si="26"/>
        <v>8815</v>
      </c>
      <c r="P52" s="105">
        <f t="shared" si="26"/>
        <v>0</v>
      </c>
      <c r="Q52" s="105">
        <f t="shared" si="26"/>
        <v>32640</v>
      </c>
      <c r="R52" s="105">
        <f t="shared" si="26"/>
        <v>0</v>
      </c>
      <c r="S52" s="105">
        <f t="shared" si="26"/>
        <v>0</v>
      </c>
      <c r="T52" s="105">
        <f t="shared" si="26"/>
        <v>55302</v>
      </c>
      <c r="U52" s="105">
        <f>U53+U63+U64+U69+U76+U90+U104+U109+U114+U121</f>
        <v>0</v>
      </c>
      <c r="V52" s="105">
        <f>V53+V63+V64+V69+V76+V90+V104+V109+V114+V121</f>
        <v>0</v>
      </c>
      <c r="W52" s="105">
        <f>W53+W63+W64+W69+W76+W90+W104+W109+W114+W121+W37</f>
        <v>59800</v>
      </c>
      <c r="X52" s="105">
        <f>X53+X63+X64+X69+X76+X90+X104+X109+X114+X121</f>
        <v>0</v>
      </c>
      <c r="Y52" s="105">
        <f>Y53+Y63+Y64+Y69+Y76+Y90+Y104+Y109+Y114+Y121</f>
        <v>0</v>
      </c>
      <c r="Z52" s="105"/>
      <c r="AA52" s="105">
        <f>AA53+AA63+AA64+AA69+AA76+AA90+AA104+AA109+AA114+AA121</f>
        <v>0</v>
      </c>
      <c r="AB52" s="133"/>
      <c r="AC52" s="133"/>
      <c r="AD52" s="133"/>
      <c r="AE52" s="133"/>
      <c r="AF52" s="133"/>
      <c r="AG52" s="133"/>
    </row>
    <row r="53" spans="1:33" s="20" customFormat="1" ht="15.75">
      <c r="A53" s="65" t="s">
        <v>42</v>
      </c>
      <c r="B53" s="167" t="s">
        <v>43</v>
      </c>
      <c r="C53" s="107"/>
      <c r="D53" s="148"/>
      <c r="E53" s="168"/>
      <c r="F53" s="153"/>
      <c r="G53" s="148"/>
      <c r="H53" s="107"/>
      <c r="I53" s="159"/>
      <c r="J53" s="102"/>
      <c r="K53" s="105">
        <f aca="true" t="shared" si="27" ref="K53:S53">K54+K59</f>
        <v>15040</v>
      </c>
      <c r="L53" s="105">
        <f t="shared" si="27"/>
        <v>15040</v>
      </c>
      <c r="M53" s="105">
        <f t="shared" si="27"/>
        <v>4141</v>
      </c>
      <c r="N53" s="105">
        <f t="shared" si="27"/>
        <v>12605</v>
      </c>
      <c r="O53" s="105">
        <f t="shared" si="27"/>
        <v>0</v>
      </c>
      <c r="P53" s="105">
        <f t="shared" si="27"/>
        <v>0</v>
      </c>
      <c r="Q53" s="105">
        <f t="shared" si="27"/>
        <v>9020</v>
      </c>
      <c r="R53" s="105">
        <f t="shared" si="27"/>
        <v>0</v>
      </c>
      <c r="S53" s="105">
        <f t="shared" si="27"/>
        <v>0</v>
      </c>
      <c r="T53" s="105">
        <f aca="true" t="shared" si="28" ref="T53:Y53">T54+T59</f>
        <v>8773</v>
      </c>
      <c r="U53" s="105">
        <f t="shared" si="28"/>
        <v>0</v>
      </c>
      <c r="V53" s="105">
        <f t="shared" si="28"/>
        <v>0</v>
      </c>
      <c r="W53" s="105">
        <f t="shared" si="28"/>
        <v>7301</v>
      </c>
      <c r="X53" s="105">
        <f t="shared" si="28"/>
        <v>0</v>
      </c>
      <c r="Y53" s="105">
        <f t="shared" si="28"/>
        <v>0</v>
      </c>
      <c r="Z53" s="11"/>
      <c r="AA53" s="11"/>
      <c r="AB53" s="133"/>
      <c r="AC53" s="133"/>
      <c r="AD53" s="133"/>
      <c r="AE53" s="133"/>
      <c r="AF53" s="133"/>
      <c r="AG53" s="133"/>
    </row>
    <row r="54" spans="1:33" s="20" customFormat="1" ht="15.75">
      <c r="A54" s="65"/>
      <c r="B54" s="152" t="s">
        <v>68</v>
      </c>
      <c r="D54" s="148"/>
      <c r="E54" s="168"/>
      <c r="F54" s="153"/>
      <c r="G54" s="148"/>
      <c r="H54" s="107"/>
      <c r="I54" s="159"/>
      <c r="J54" s="102"/>
      <c r="K54" s="105">
        <f>SUM(K55:K57)</f>
        <v>15040</v>
      </c>
      <c r="L54" s="105">
        <f aca="true" t="shared" si="29" ref="L54:Q54">SUM(L55:L57)</f>
        <v>15040</v>
      </c>
      <c r="M54" s="105">
        <f t="shared" si="29"/>
        <v>4141</v>
      </c>
      <c r="N54" s="105">
        <f t="shared" si="29"/>
        <v>12605</v>
      </c>
      <c r="O54" s="105">
        <f t="shared" si="29"/>
        <v>0</v>
      </c>
      <c r="P54" s="105">
        <f t="shared" si="29"/>
        <v>0</v>
      </c>
      <c r="Q54" s="105">
        <f t="shared" si="29"/>
        <v>9020</v>
      </c>
      <c r="R54" s="105"/>
      <c r="S54" s="105"/>
      <c r="T54" s="105">
        <f>SUM(T55:T57)</f>
        <v>8773</v>
      </c>
      <c r="U54" s="105"/>
      <c r="V54" s="105"/>
      <c r="W54" s="105">
        <f>SUM(W55:W57)</f>
        <v>7301</v>
      </c>
      <c r="X54" s="105"/>
      <c r="Y54" s="105"/>
      <c r="Z54" s="11"/>
      <c r="AA54" s="11"/>
      <c r="AB54" s="133"/>
      <c r="AC54" s="133"/>
      <c r="AD54" s="133"/>
      <c r="AE54" s="133"/>
      <c r="AF54" s="133"/>
      <c r="AG54" s="133"/>
    </row>
    <row r="55" spans="1:33" s="20" customFormat="1" ht="74.25" customHeight="1">
      <c r="A55" s="11">
        <v>1</v>
      </c>
      <c r="B55" s="169" t="s">
        <v>44</v>
      </c>
      <c r="C55" s="101" t="s">
        <v>87</v>
      </c>
      <c r="D55" s="11" t="s">
        <v>88</v>
      </c>
      <c r="E55" s="102" t="s">
        <v>101</v>
      </c>
      <c r="F55" s="103">
        <v>7561460</v>
      </c>
      <c r="G55" s="170" t="s">
        <v>165</v>
      </c>
      <c r="H55" s="11"/>
      <c r="I55" s="104" t="s">
        <v>121</v>
      </c>
      <c r="J55" s="102" t="s">
        <v>122</v>
      </c>
      <c r="K55" s="81">
        <v>10577</v>
      </c>
      <c r="L55" s="81">
        <v>10577</v>
      </c>
      <c r="M55" s="81">
        <v>3000</v>
      </c>
      <c r="N55" s="11">
        <v>8731</v>
      </c>
      <c r="O55" s="81"/>
      <c r="P55" s="81"/>
      <c r="Q55" s="81">
        <v>6900</v>
      </c>
      <c r="R55" s="81"/>
      <c r="S55" s="81"/>
      <c r="T55" s="81">
        <v>6203</v>
      </c>
      <c r="U55" s="81"/>
      <c r="V55" s="81"/>
      <c r="W55" s="81">
        <v>5731</v>
      </c>
      <c r="X55" s="81"/>
      <c r="Y55" s="81"/>
      <c r="Z55" s="11"/>
      <c r="AA55" s="11"/>
      <c r="AB55" s="133"/>
      <c r="AC55" s="133"/>
      <c r="AD55" s="133"/>
      <c r="AE55" s="133"/>
      <c r="AF55" s="133"/>
      <c r="AG55" s="133"/>
    </row>
    <row r="56" spans="1:33" s="20" customFormat="1" ht="133.5" customHeight="1">
      <c r="A56" s="11">
        <v>2</v>
      </c>
      <c r="B56" s="169" t="s">
        <v>45</v>
      </c>
      <c r="C56" s="101" t="s">
        <v>123</v>
      </c>
      <c r="D56" s="11" t="s">
        <v>88</v>
      </c>
      <c r="E56" s="102" t="s">
        <v>101</v>
      </c>
      <c r="F56" s="103">
        <v>7590549</v>
      </c>
      <c r="G56" s="170" t="s">
        <v>164</v>
      </c>
      <c r="H56" s="11"/>
      <c r="I56" s="104" t="s">
        <v>256</v>
      </c>
      <c r="J56" s="102" t="s">
        <v>257</v>
      </c>
      <c r="K56" s="81">
        <v>4463</v>
      </c>
      <c r="L56" s="81">
        <v>4463</v>
      </c>
      <c r="M56" s="81">
        <v>1141</v>
      </c>
      <c r="N56" s="11">
        <v>3874</v>
      </c>
      <c r="O56" s="81"/>
      <c r="P56" s="81"/>
      <c r="Q56" s="81">
        <v>2120</v>
      </c>
      <c r="R56" s="105"/>
      <c r="S56" s="105"/>
      <c r="T56" s="81">
        <v>2570</v>
      </c>
      <c r="U56" s="105"/>
      <c r="V56" s="105"/>
      <c r="W56" s="81">
        <v>1570</v>
      </c>
      <c r="X56" s="105"/>
      <c r="Y56" s="105"/>
      <c r="Z56" s="11" t="s">
        <v>223</v>
      </c>
      <c r="AA56" s="11" t="s">
        <v>223</v>
      </c>
      <c r="AB56" s="171"/>
      <c r="AC56" s="133"/>
      <c r="AD56" s="133"/>
      <c r="AE56" s="133"/>
      <c r="AF56" s="133"/>
      <c r="AG56" s="133"/>
    </row>
    <row r="57" spans="1:33" s="20" customFormat="1" ht="21.75" customHeight="1">
      <c r="A57" s="65"/>
      <c r="B57" s="126"/>
      <c r="C57" s="101"/>
      <c r="D57" s="151"/>
      <c r="E57" s="172"/>
      <c r="F57" s="103"/>
      <c r="G57" s="151"/>
      <c r="H57" s="151"/>
      <c r="I57" s="173"/>
      <c r="J57" s="102"/>
      <c r="K57" s="81"/>
      <c r="L57" s="81"/>
      <c r="M57" s="81"/>
      <c r="N57" s="11"/>
      <c r="O57" s="81"/>
      <c r="P57" s="81"/>
      <c r="Q57" s="81"/>
      <c r="R57" s="105"/>
      <c r="S57" s="105"/>
      <c r="T57" s="81"/>
      <c r="U57" s="105"/>
      <c r="V57" s="105"/>
      <c r="W57" s="81"/>
      <c r="X57" s="105"/>
      <c r="Y57" s="105"/>
      <c r="Z57" s="11"/>
      <c r="AA57" s="11"/>
      <c r="AB57" s="133"/>
      <c r="AC57" s="133"/>
      <c r="AD57" s="133"/>
      <c r="AE57" s="133"/>
      <c r="AF57" s="133"/>
      <c r="AG57" s="133"/>
    </row>
    <row r="58" spans="1:33" s="20" customFormat="1" ht="0.75" customHeight="1">
      <c r="A58" s="65"/>
      <c r="B58" s="152"/>
      <c r="C58" s="107"/>
      <c r="D58" s="148"/>
      <c r="E58" s="168"/>
      <c r="F58" s="153"/>
      <c r="G58" s="148"/>
      <c r="H58" s="107"/>
      <c r="I58" s="159"/>
      <c r="J58" s="102"/>
      <c r="K58" s="105"/>
      <c r="L58" s="105"/>
      <c r="M58" s="105"/>
      <c r="N58" s="6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1"/>
      <c r="AA58" s="11"/>
      <c r="AB58" s="133"/>
      <c r="AC58" s="133"/>
      <c r="AD58" s="133"/>
      <c r="AE58" s="133"/>
      <c r="AF58" s="133"/>
      <c r="AG58" s="133"/>
    </row>
    <row r="59" spans="1:33" s="20" customFormat="1" ht="31.5">
      <c r="A59" s="65"/>
      <c r="B59" s="152" t="s">
        <v>69</v>
      </c>
      <c r="C59" s="107"/>
      <c r="D59" s="148"/>
      <c r="E59" s="168"/>
      <c r="F59" s="153"/>
      <c r="G59" s="148"/>
      <c r="H59" s="107"/>
      <c r="I59" s="159"/>
      <c r="J59" s="102"/>
      <c r="K59" s="105">
        <f>SUM(K60:K62)</f>
        <v>0</v>
      </c>
      <c r="L59" s="105">
        <f aca="true" t="shared" si="30" ref="L59:S59">SUM(L60:L62)</f>
        <v>0</v>
      </c>
      <c r="M59" s="105">
        <f t="shared" si="30"/>
        <v>0</v>
      </c>
      <c r="N59" s="105">
        <f t="shared" si="30"/>
        <v>0</v>
      </c>
      <c r="O59" s="105">
        <f t="shared" si="30"/>
        <v>0</v>
      </c>
      <c r="P59" s="105">
        <f t="shared" si="30"/>
        <v>0</v>
      </c>
      <c r="Q59" s="105">
        <f t="shared" si="30"/>
        <v>0</v>
      </c>
      <c r="R59" s="105">
        <f t="shared" si="30"/>
        <v>0</v>
      </c>
      <c r="S59" s="105">
        <f t="shared" si="30"/>
        <v>0</v>
      </c>
      <c r="T59" s="105">
        <f aca="true" t="shared" si="31" ref="T59:Y59">SUM(T60:T62)</f>
        <v>0</v>
      </c>
      <c r="U59" s="105">
        <f t="shared" si="31"/>
        <v>0</v>
      </c>
      <c r="V59" s="105">
        <f t="shared" si="31"/>
        <v>0</v>
      </c>
      <c r="W59" s="105">
        <f t="shared" si="31"/>
        <v>0</v>
      </c>
      <c r="X59" s="105">
        <f t="shared" si="31"/>
        <v>0</v>
      </c>
      <c r="Y59" s="105">
        <f t="shared" si="31"/>
        <v>0</v>
      </c>
      <c r="Z59" s="11"/>
      <c r="AA59" s="11"/>
      <c r="AB59" s="133"/>
      <c r="AC59" s="133"/>
      <c r="AD59" s="133"/>
      <c r="AE59" s="133"/>
      <c r="AF59" s="133"/>
      <c r="AG59" s="133"/>
    </row>
    <row r="60" spans="1:33" s="20" customFormat="1" ht="1.5" customHeight="1">
      <c r="A60" s="81"/>
      <c r="B60" s="174"/>
      <c r="C60" s="11"/>
      <c r="D60" s="11"/>
      <c r="E60" s="11"/>
      <c r="F60" s="156"/>
      <c r="G60" s="81"/>
      <c r="H60" s="81"/>
      <c r="I60" s="81"/>
      <c r="J60" s="102"/>
      <c r="K60" s="81"/>
      <c r="L60" s="81"/>
      <c r="M60" s="81"/>
      <c r="N60" s="1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11"/>
      <c r="AA60" s="11"/>
      <c r="AB60" s="133"/>
      <c r="AC60" s="133"/>
      <c r="AD60" s="133"/>
      <c r="AE60" s="133"/>
      <c r="AF60" s="133"/>
      <c r="AG60" s="133"/>
    </row>
    <row r="61" spans="1:33" s="20" customFormat="1" ht="15.75" hidden="1">
      <c r="A61" s="81"/>
      <c r="B61" s="174"/>
      <c r="C61" s="11"/>
      <c r="D61" s="11"/>
      <c r="E61" s="11"/>
      <c r="F61" s="156"/>
      <c r="G61" s="81"/>
      <c r="H61" s="81"/>
      <c r="I61" s="81"/>
      <c r="J61" s="102"/>
      <c r="K61" s="81"/>
      <c r="L61" s="81"/>
      <c r="M61" s="81"/>
      <c r="N61" s="1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11"/>
      <c r="AA61" s="11"/>
      <c r="AB61" s="133"/>
      <c r="AC61" s="133"/>
      <c r="AD61" s="133"/>
      <c r="AE61" s="133"/>
      <c r="AF61" s="133"/>
      <c r="AG61" s="133"/>
    </row>
    <row r="62" spans="1:33" s="20" customFormat="1" ht="45" customHeight="1" hidden="1">
      <c r="A62" s="81"/>
      <c r="B62" s="174"/>
      <c r="C62" s="11"/>
      <c r="D62" s="11"/>
      <c r="E62" s="11"/>
      <c r="F62" s="156"/>
      <c r="G62" s="81"/>
      <c r="H62" s="81"/>
      <c r="I62" s="81"/>
      <c r="J62" s="102"/>
      <c r="K62" s="81"/>
      <c r="L62" s="81"/>
      <c r="M62" s="81"/>
      <c r="N62" s="1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11"/>
      <c r="AA62" s="11"/>
      <c r="AB62" s="133"/>
      <c r="AC62" s="133"/>
      <c r="AD62" s="133"/>
      <c r="AE62" s="133"/>
      <c r="AF62" s="133"/>
      <c r="AG62" s="133"/>
    </row>
    <row r="63" spans="1:33" s="20" customFormat="1" ht="15.75">
      <c r="A63" s="65" t="s">
        <v>46</v>
      </c>
      <c r="B63" s="167" t="s">
        <v>47</v>
      </c>
      <c r="C63" s="107"/>
      <c r="D63" s="148"/>
      <c r="E63" s="168"/>
      <c r="F63" s="153"/>
      <c r="G63" s="148"/>
      <c r="H63" s="107"/>
      <c r="I63" s="159"/>
      <c r="J63" s="102"/>
      <c r="K63" s="105"/>
      <c r="L63" s="105"/>
      <c r="M63" s="105"/>
      <c r="N63" s="65"/>
      <c r="O63" s="105">
        <v>0</v>
      </c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1"/>
      <c r="AA63" s="11"/>
      <c r="AB63" s="133"/>
      <c r="AC63" s="133"/>
      <c r="AD63" s="133"/>
      <c r="AE63" s="133"/>
      <c r="AF63" s="133"/>
      <c r="AG63" s="133"/>
    </row>
    <row r="64" spans="1:33" s="20" customFormat="1" ht="15.75">
      <c r="A64" s="65" t="s">
        <v>48</v>
      </c>
      <c r="B64" s="167" t="s">
        <v>49</v>
      </c>
      <c r="C64" s="107"/>
      <c r="D64" s="148"/>
      <c r="E64" s="168"/>
      <c r="F64" s="153"/>
      <c r="G64" s="148"/>
      <c r="H64" s="107"/>
      <c r="I64" s="159"/>
      <c r="J64" s="102"/>
      <c r="K64" s="105">
        <f aca="true" t="shared" si="32" ref="K64:S64">K65+K67</f>
        <v>8815.138</v>
      </c>
      <c r="L64" s="105">
        <f t="shared" si="32"/>
        <v>8815.138</v>
      </c>
      <c r="M64" s="105">
        <f t="shared" si="32"/>
        <v>7061</v>
      </c>
      <c r="N64" s="65">
        <f t="shared" si="32"/>
        <v>8166</v>
      </c>
      <c r="O64" s="105">
        <f t="shared" si="32"/>
        <v>8815</v>
      </c>
      <c r="P64" s="105">
        <f t="shared" si="32"/>
        <v>0</v>
      </c>
      <c r="Q64" s="105">
        <f t="shared" si="32"/>
        <v>0</v>
      </c>
      <c r="R64" s="105">
        <f t="shared" si="32"/>
        <v>0</v>
      </c>
      <c r="S64" s="105">
        <f t="shared" si="32"/>
        <v>0</v>
      </c>
      <c r="T64" s="105">
        <f aca="true" t="shared" si="33" ref="T64:Y64">T65+T67</f>
        <v>168</v>
      </c>
      <c r="U64" s="105">
        <f t="shared" si="33"/>
        <v>0</v>
      </c>
      <c r="V64" s="105">
        <f t="shared" si="33"/>
        <v>0</v>
      </c>
      <c r="W64" s="105">
        <f t="shared" si="33"/>
        <v>104</v>
      </c>
      <c r="X64" s="105">
        <f t="shared" si="33"/>
        <v>0</v>
      </c>
      <c r="Y64" s="105">
        <f t="shared" si="33"/>
        <v>0</v>
      </c>
      <c r="Z64" s="11"/>
      <c r="AA64" s="11"/>
      <c r="AB64" s="133"/>
      <c r="AC64" s="133"/>
      <c r="AD64" s="133"/>
      <c r="AE64" s="133"/>
      <c r="AF64" s="133"/>
      <c r="AG64" s="133"/>
    </row>
    <row r="65" spans="1:33" s="20" customFormat="1" ht="15.75">
      <c r="A65" s="65"/>
      <c r="B65" s="152" t="s">
        <v>68</v>
      </c>
      <c r="C65" s="107"/>
      <c r="D65" s="148"/>
      <c r="E65" s="168"/>
      <c r="F65" s="153"/>
      <c r="G65" s="148"/>
      <c r="H65" s="107"/>
      <c r="I65" s="159"/>
      <c r="J65" s="102"/>
      <c r="K65" s="105">
        <f aca="true" t="shared" si="34" ref="K65:S65">K66</f>
        <v>8815.138</v>
      </c>
      <c r="L65" s="105">
        <f t="shared" si="34"/>
        <v>8815.138</v>
      </c>
      <c r="M65" s="105">
        <f t="shared" si="34"/>
        <v>7061</v>
      </c>
      <c r="N65" s="105">
        <f t="shared" si="34"/>
        <v>8166</v>
      </c>
      <c r="O65" s="105">
        <f t="shared" si="34"/>
        <v>8815</v>
      </c>
      <c r="P65" s="105">
        <f t="shared" si="34"/>
        <v>0</v>
      </c>
      <c r="Q65" s="105">
        <f t="shared" si="34"/>
        <v>0</v>
      </c>
      <c r="R65" s="105">
        <f t="shared" si="34"/>
        <v>0</v>
      </c>
      <c r="S65" s="105">
        <f t="shared" si="34"/>
        <v>0</v>
      </c>
      <c r="T65" s="105">
        <f>T66</f>
        <v>168</v>
      </c>
      <c r="U65" s="105">
        <v>0</v>
      </c>
      <c r="V65" s="105">
        <v>0</v>
      </c>
      <c r="W65" s="105">
        <f>W66</f>
        <v>104</v>
      </c>
      <c r="X65" s="105">
        <v>0</v>
      </c>
      <c r="Y65" s="105">
        <v>0</v>
      </c>
      <c r="Z65" s="11"/>
      <c r="AA65" s="11"/>
      <c r="AB65" s="133"/>
      <c r="AC65" s="133"/>
      <c r="AD65" s="133"/>
      <c r="AE65" s="133"/>
      <c r="AF65" s="133"/>
      <c r="AG65" s="133"/>
    </row>
    <row r="66" spans="1:33" s="20" customFormat="1" ht="71.25" customHeight="1">
      <c r="A66" s="11">
        <v>3</v>
      </c>
      <c r="B66" s="150" t="s">
        <v>169</v>
      </c>
      <c r="C66" s="11" t="s">
        <v>135</v>
      </c>
      <c r="D66" s="11" t="s">
        <v>88</v>
      </c>
      <c r="E66" s="11" t="s">
        <v>101</v>
      </c>
      <c r="F66" s="156">
        <v>7613377</v>
      </c>
      <c r="G66" s="81">
        <v>292</v>
      </c>
      <c r="H66" s="81">
        <v>0</v>
      </c>
      <c r="I66" s="81" t="str">
        <f>INDEX('[1]B1A NSTT 16-20'!$A$56:$Y$193,MATCH(B66,'[1]B1A NSTT 16-20'!$B$56:$B$193,0),6)</f>
        <v>2016-2018</v>
      </c>
      <c r="J66" s="102" t="str">
        <f>INDEX('[1]B1A NSTT 16-20'!$A$56:$Y$193,MATCH(B66,'[1]B1A NSTT 16-20'!$B$56:$B$193,0),10)</f>
        <v>QĐ số: 290//QĐ.UBND-XDCB ngày  25/10/2016 của UBND TP</v>
      </c>
      <c r="K66" s="81">
        <f>INDEX('[1]B1A NSTT 16-20'!$A$40:$Y$193,MATCH(B66,'[1]B1A NSTT 16-20'!$B$40:$B$193,0),11)</f>
        <v>8815.138</v>
      </c>
      <c r="L66" s="81">
        <f>INDEX('[1]B1A NSTT 16-20'!$A$40:$Y$193,MATCH(B66,'[1]B1A NSTT 16-20'!$B$40:$B$193,0),12)</f>
        <v>8815.138</v>
      </c>
      <c r="M66" s="81">
        <v>7061</v>
      </c>
      <c r="N66" s="11">
        <v>8166</v>
      </c>
      <c r="O66" s="81">
        <v>8815</v>
      </c>
      <c r="P66" s="81"/>
      <c r="Q66" s="81">
        <v>0</v>
      </c>
      <c r="R66" s="81"/>
      <c r="S66" s="81"/>
      <c r="T66" s="81">
        <v>168</v>
      </c>
      <c r="U66" s="81"/>
      <c r="V66" s="81"/>
      <c r="W66" s="81">
        <v>104</v>
      </c>
      <c r="X66" s="81"/>
      <c r="Y66" s="81"/>
      <c r="Z66" s="101" t="s">
        <v>243</v>
      </c>
      <c r="AA66" s="101" t="s">
        <v>222</v>
      </c>
      <c r="AB66" s="133"/>
      <c r="AC66" s="133"/>
      <c r="AD66" s="133"/>
      <c r="AE66" s="133"/>
      <c r="AF66" s="133"/>
      <c r="AG66" s="133"/>
    </row>
    <row r="67" spans="1:33" s="20" customFormat="1" ht="31.5">
      <c r="A67" s="65"/>
      <c r="B67" s="152" t="s">
        <v>69</v>
      </c>
      <c r="C67" s="107"/>
      <c r="D67" s="148"/>
      <c r="E67" s="168"/>
      <c r="F67" s="153"/>
      <c r="G67" s="148"/>
      <c r="H67" s="107"/>
      <c r="I67" s="159"/>
      <c r="J67" s="102"/>
      <c r="K67" s="105">
        <f aca="true" t="shared" si="35" ref="K67:Y67">K68</f>
        <v>0</v>
      </c>
      <c r="L67" s="105">
        <f t="shared" si="35"/>
        <v>0</v>
      </c>
      <c r="M67" s="105">
        <f t="shared" si="35"/>
        <v>0</v>
      </c>
      <c r="N67" s="65">
        <f t="shared" si="35"/>
        <v>0</v>
      </c>
      <c r="O67" s="105">
        <f>O68</f>
        <v>0</v>
      </c>
      <c r="P67" s="105">
        <f t="shared" si="35"/>
        <v>0</v>
      </c>
      <c r="Q67" s="105">
        <f t="shared" si="35"/>
        <v>0</v>
      </c>
      <c r="R67" s="105">
        <f t="shared" si="35"/>
        <v>0</v>
      </c>
      <c r="S67" s="105">
        <f t="shared" si="35"/>
        <v>0</v>
      </c>
      <c r="T67" s="105">
        <f t="shared" si="35"/>
        <v>0</v>
      </c>
      <c r="U67" s="105">
        <f t="shared" si="35"/>
        <v>0</v>
      </c>
      <c r="V67" s="105">
        <f t="shared" si="35"/>
        <v>0</v>
      </c>
      <c r="W67" s="105">
        <f t="shared" si="35"/>
        <v>0</v>
      </c>
      <c r="X67" s="105">
        <f t="shared" si="35"/>
        <v>0</v>
      </c>
      <c r="Y67" s="105">
        <f t="shared" si="35"/>
        <v>0</v>
      </c>
      <c r="Z67" s="11"/>
      <c r="AA67" s="11"/>
      <c r="AB67" s="133"/>
      <c r="AC67" s="133"/>
      <c r="AD67" s="133"/>
      <c r="AE67" s="133"/>
      <c r="AF67" s="133"/>
      <c r="AG67" s="133"/>
    </row>
    <row r="68" spans="1:33" s="20" customFormat="1" ht="15.75">
      <c r="A68" s="11"/>
      <c r="B68" s="150"/>
      <c r="C68" s="11"/>
      <c r="D68" s="11"/>
      <c r="E68" s="11"/>
      <c r="F68" s="156"/>
      <c r="G68" s="81"/>
      <c r="H68" s="81"/>
      <c r="I68" s="81"/>
      <c r="J68" s="102"/>
      <c r="K68" s="81"/>
      <c r="L68" s="81"/>
      <c r="M68" s="81"/>
      <c r="N68" s="11"/>
      <c r="O68" s="81"/>
      <c r="P68" s="81"/>
      <c r="Q68" s="81"/>
      <c r="R68" s="105"/>
      <c r="S68" s="105"/>
      <c r="T68" s="81"/>
      <c r="U68" s="105"/>
      <c r="V68" s="105"/>
      <c r="W68" s="81"/>
      <c r="X68" s="105"/>
      <c r="Y68" s="105"/>
      <c r="Z68" s="11"/>
      <c r="AA68" s="11"/>
      <c r="AB68" s="133"/>
      <c r="AC68" s="133"/>
      <c r="AD68" s="133"/>
      <c r="AE68" s="133"/>
      <c r="AF68" s="133"/>
      <c r="AG68" s="133"/>
    </row>
    <row r="69" spans="1:33" s="20" customFormat="1" ht="31.5">
      <c r="A69" s="65" t="s">
        <v>50</v>
      </c>
      <c r="B69" s="152" t="s">
        <v>51</v>
      </c>
      <c r="C69" s="101"/>
      <c r="D69" s="107"/>
      <c r="E69" s="175"/>
      <c r="F69" s="153"/>
      <c r="G69" s="107"/>
      <c r="H69" s="176"/>
      <c r="I69" s="104"/>
      <c r="J69" s="102"/>
      <c r="K69" s="105">
        <f aca="true" t="shared" si="36" ref="K69:S69">K70+K73</f>
        <v>38815.979</v>
      </c>
      <c r="L69" s="105">
        <f t="shared" si="36"/>
        <v>38815.979</v>
      </c>
      <c r="M69" s="105">
        <f t="shared" si="36"/>
        <v>4656</v>
      </c>
      <c r="N69" s="65">
        <f t="shared" si="36"/>
        <v>32049</v>
      </c>
      <c r="O69" s="105">
        <f t="shared" si="36"/>
        <v>0</v>
      </c>
      <c r="P69" s="105">
        <f t="shared" si="36"/>
        <v>0</v>
      </c>
      <c r="Q69" s="105">
        <f t="shared" si="36"/>
        <v>3095</v>
      </c>
      <c r="R69" s="105">
        <f t="shared" si="36"/>
        <v>0</v>
      </c>
      <c r="S69" s="105">
        <f t="shared" si="36"/>
        <v>0</v>
      </c>
      <c r="T69" s="105">
        <f aca="true" t="shared" si="37" ref="T69:Y69">T70+T73</f>
        <v>5158</v>
      </c>
      <c r="U69" s="105">
        <f t="shared" si="37"/>
        <v>0</v>
      </c>
      <c r="V69" s="105">
        <f t="shared" si="37"/>
        <v>0</v>
      </c>
      <c r="W69" s="105">
        <f t="shared" si="37"/>
        <v>4589</v>
      </c>
      <c r="X69" s="105">
        <f t="shared" si="37"/>
        <v>0</v>
      </c>
      <c r="Y69" s="105">
        <f t="shared" si="37"/>
        <v>0</v>
      </c>
      <c r="Z69" s="11"/>
      <c r="AA69" s="11"/>
      <c r="AB69" s="133"/>
      <c r="AC69" s="133"/>
      <c r="AD69" s="133"/>
      <c r="AE69" s="133"/>
      <c r="AF69" s="133"/>
      <c r="AG69" s="133"/>
    </row>
    <row r="70" spans="1:33" s="20" customFormat="1" ht="15.75">
      <c r="A70" s="65"/>
      <c r="B70" s="152" t="s">
        <v>68</v>
      </c>
      <c r="C70" s="101"/>
      <c r="D70" s="107"/>
      <c r="E70" s="175"/>
      <c r="F70" s="153"/>
      <c r="G70" s="107"/>
      <c r="H70" s="176"/>
      <c r="I70" s="104"/>
      <c r="J70" s="102"/>
      <c r="K70" s="105">
        <f aca="true" t="shared" si="38" ref="K70:S70">SUM(K71:K75)</f>
        <v>38815.979</v>
      </c>
      <c r="L70" s="105">
        <f t="shared" si="38"/>
        <v>38815.979</v>
      </c>
      <c r="M70" s="105">
        <f t="shared" si="38"/>
        <v>4656</v>
      </c>
      <c r="N70" s="105">
        <f t="shared" si="38"/>
        <v>32049</v>
      </c>
      <c r="O70" s="105">
        <f t="shared" si="38"/>
        <v>0</v>
      </c>
      <c r="P70" s="105">
        <f t="shared" si="38"/>
        <v>0</v>
      </c>
      <c r="Q70" s="105">
        <f t="shared" si="38"/>
        <v>3095</v>
      </c>
      <c r="R70" s="105">
        <f t="shared" si="38"/>
        <v>0</v>
      </c>
      <c r="S70" s="105">
        <f t="shared" si="38"/>
        <v>0</v>
      </c>
      <c r="T70" s="105">
        <f>SUM(T71:T75)</f>
        <v>5158</v>
      </c>
      <c r="U70" s="105">
        <f>SUM(U71:U72)</f>
        <v>0</v>
      </c>
      <c r="V70" s="105">
        <f>SUM(V71:V72)</f>
        <v>0</v>
      </c>
      <c r="W70" s="105">
        <f>SUM(W71:W75)</f>
        <v>4589</v>
      </c>
      <c r="X70" s="105">
        <f>SUM(X71:X72)</f>
        <v>0</v>
      </c>
      <c r="Y70" s="105">
        <f>SUM(Y71:Y72)</f>
        <v>0</v>
      </c>
      <c r="Z70" s="11"/>
      <c r="AA70" s="11"/>
      <c r="AB70" s="133"/>
      <c r="AC70" s="133"/>
      <c r="AD70" s="133"/>
      <c r="AE70" s="133"/>
      <c r="AF70" s="133"/>
      <c r="AG70" s="133"/>
    </row>
    <row r="71" spans="1:33" s="20" customFormat="1" ht="76.5">
      <c r="A71" s="11">
        <v>4</v>
      </c>
      <c r="B71" s="177" t="s">
        <v>52</v>
      </c>
      <c r="C71" s="101" t="s">
        <v>137</v>
      </c>
      <c r="D71" s="11" t="s">
        <v>88</v>
      </c>
      <c r="E71" s="102" t="s">
        <v>131</v>
      </c>
      <c r="F71" s="103">
        <v>7583497</v>
      </c>
      <c r="G71" s="11">
        <v>292</v>
      </c>
      <c r="H71" s="11"/>
      <c r="I71" s="104" t="s">
        <v>89</v>
      </c>
      <c r="J71" s="102" t="s">
        <v>138</v>
      </c>
      <c r="K71" s="81">
        <v>8794.741</v>
      </c>
      <c r="L71" s="81">
        <v>8794.741</v>
      </c>
      <c r="M71" s="81">
        <v>4656</v>
      </c>
      <c r="N71" s="11">
        <v>7049</v>
      </c>
      <c r="O71" s="81"/>
      <c r="P71" s="81"/>
      <c r="Q71" s="81">
        <v>3095</v>
      </c>
      <c r="R71" s="105"/>
      <c r="S71" s="105"/>
      <c r="T71" s="81">
        <v>2781</v>
      </c>
      <c r="U71" s="105"/>
      <c r="V71" s="105"/>
      <c r="W71" s="81">
        <f>2306+87</f>
        <v>2393</v>
      </c>
      <c r="X71" s="105"/>
      <c r="Y71" s="105"/>
      <c r="Z71" s="11"/>
      <c r="AA71" s="11"/>
      <c r="AB71" s="133"/>
      <c r="AC71" s="133"/>
      <c r="AD71" s="133"/>
      <c r="AE71" s="133"/>
      <c r="AF71" s="133"/>
      <c r="AG71" s="133"/>
    </row>
    <row r="72" spans="1:33" s="20" customFormat="1" ht="113.25" customHeight="1" hidden="1">
      <c r="A72" s="81"/>
      <c r="B72" s="177"/>
      <c r="C72" s="11"/>
      <c r="D72" s="11"/>
      <c r="E72" s="11"/>
      <c r="F72" s="156"/>
      <c r="G72" s="81"/>
      <c r="H72" s="81"/>
      <c r="I72" s="81"/>
      <c r="J72" s="102"/>
      <c r="K72" s="81"/>
      <c r="L72" s="81"/>
      <c r="M72" s="81"/>
      <c r="N72" s="11"/>
      <c r="O72" s="81"/>
      <c r="P72" s="105"/>
      <c r="Q72" s="81"/>
      <c r="R72" s="105"/>
      <c r="S72" s="105"/>
      <c r="T72" s="81"/>
      <c r="U72" s="105"/>
      <c r="V72" s="105"/>
      <c r="W72" s="81"/>
      <c r="X72" s="105"/>
      <c r="Y72" s="105"/>
      <c r="Z72" s="11"/>
      <c r="AA72" s="11"/>
      <c r="AB72" s="133"/>
      <c r="AC72" s="133"/>
      <c r="AD72" s="133"/>
      <c r="AE72" s="133"/>
      <c r="AF72" s="133"/>
      <c r="AG72" s="133"/>
    </row>
    <row r="73" spans="1:33" s="20" customFormat="1" ht="15" customHeight="1" hidden="1">
      <c r="A73" s="65"/>
      <c r="B73" s="152" t="s">
        <v>69</v>
      </c>
      <c r="C73" s="101"/>
      <c r="D73" s="107"/>
      <c r="E73" s="175"/>
      <c r="F73" s="153"/>
      <c r="G73" s="107"/>
      <c r="H73" s="176"/>
      <c r="I73" s="104"/>
      <c r="J73" s="102"/>
      <c r="K73" s="105">
        <f aca="true" t="shared" si="39" ref="K73:Y73">K74</f>
        <v>0</v>
      </c>
      <c r="L73" s="105">
        <f t="shared" si="39"/>
        <v>0</v>
      </c>
      <c r="M73" s="105">
        <f t="shared" si="39"/>
        <v>0</v>
      </c>
      <c r="N73" s="65">
        <f t="shared" si="39"/>
        <v>0</v>
      </c>
      <c r="O73" s="105">
        <f>O74</f>
        <v>0</v>
      </c>
      <c r="P73" s="105">
        <f t="shared" si="39"/>
        <v>0</v>
      </c>
      <c r="Q73" s="105">
        <f t="shared" si="39"/>
        <v>0</v>
      </c>
      <c r="R73" s="105">
        <f t="shared" si="39"/>
        <v>0</v>
      </c>
      <c r="S73" s="105">
        <f t="shared" si="39"/>
        <v>0</v>
      </c>
      <c r="T73" s="105">
        <f t="shared" si="39"/>
        <v>0</v>
      </c>
      <c r="U73" s="105">
        <f t="shared" si="39"/>
        <v>0</v>
      </c>
      <c r="V73" s="105">
        <f t="shared" si="39"/>
        <v>0</v>
      </c>
      <c r="W73" s="105">
        <f t="shared" si="39"/>
        <v>0</v>
      </c>
      <c r="X73" s="105">
        <f t="shared" si="39"/>
        <v>0</v>
      </c>
      <c r="Y73" s="105">
        <f t="shared" si="39"/>
        <v>0</v>
      </c>
      <c r="Z73" s="11"/>
      <c r="AA73" s="11"/>
      <c r="AB73" s="133"/>
      <c r="AC73" s="133"/>
      <c r="AD73" s="133"/>
      <c r="AE73" s="133"/>
      <c r="AF73" s="133"/>
      <c r="AG73" s="133"/>
    </row>
    <row r="74" spans="1:33" s="20" customFormat="1" ht="110.25" customHeight="1" hidden="1">
      <c r="A74" s="81"/>
      <c r="B74" s="177"/>
      <c r="C74" s="11"/>
      <c r="D74" s="11"/>
      <c r="E74" s="11"/>
      <c r="F74" s="156"/>
      <c r="G74" s="81"/>
      <c r="H74" s="81"/>
      <c r="I74" s="81"/>
      <c r="J74" s="102"/>
      <c r="K74" s="81"/>
      <c r="L74" s="81"/>
      <c r="M74" s="81"/>
      <c r="N74" s="1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65"/>
      <c r="AA74" s="65"/>
      <c r="AB74" s="133"/>
      <c r="AC74" s="133"/>
      <c r="AD74" s="133"/>
      <c r="AE74" s="133"/>
      <c r="AF74" s="133"/>
      <c r="AG74" s="133"/>
    </row>
    <row r="75" spans="1:33" s="20" customFormat="1" ht="94.5">
      <c r="A75" s="11">
        <v>5</v>
      </c>
      <c r="B75" s="150" t="s">
        <v>78</v>
      </c>
      <c r="C75" s="11" t="s">
        <v>92</v>
      </c>
      <c r="D75" s="81" t="s">
        <v>88</v>
      </c>
      <c r="E75" s="178" t="s">
        <v>101</v>
      </c>
      <c r="F75" s="156">
        <v>7563027</v>
      </c>
      <c r="G75" s="81">
        <v>223</v>
      </c>
      <c r="H75" s="81">
        <v>0</v>
      </c>
      <c r="I75" s="81" t="s">
        <v>89</v>
      </c>
      <c r="J75" s="102" t="s">
        <v>151</v>
      </c>
      <c r="K75" s="81">
        <v>30021.238</v>
      </c>
      <c r="L75" s="81">
        <v>30021.238</v>
      </c>
      <c r="M75" s="81"/>
      <c r="N75" s="11">
        <v>25000</v>
      </c>
      <c r="O75" s="81"/>
      <c r="P75" s="81"/>
      <c r="Q75" s="81"/>
      <c r="R75" s="81"/>
      <c r="S75" s="81"/>
      <c r="T75" s="81">
        <v>2377</v>
      </c>
      <c r="U75" s="81"/>
      <c r="V75" s="81"/>
      <c r="W75" s="81">
        <f>4458-2262</f>
        <v>2196</v>
      </c>
      <c r="X75" s="81"/>
      <c r="Y75" s="81"/>
      <c r="Z75" s="11" t="s">
        <v>242</v>
      </c>
      <c r="AA75" s="11" t="s">
        <v>221</v>
      </c>
      <c r="AB75" s="133"/>
      <c r="AC75" s="133"/>
      <c r="AD75" s="133"/>
      <c r="AE75" s="133"/>
      <c r="AF75" s="133"/>
      <c r="AG75" s="133"/>
    </row>
    <row r="76" spans="1:33" s="20" customFormat="1" ht="15.75">
      <c r="A76" s="65" t="s">
        <v>53</v>
      </c>
      <c r="B76" s="152" t="s">
        <v>54</v>
      </c>
      <c r="C76" s="107"/>
      <c r="D76" s="148"/>
      <c r="E76" s="168"/>
      <c r="F76" s="153"/>
      <c r="G76" s="148"/>
      <c r="H76" s="107"/>
      <c r="I76" s="159"/>
      <c r="J76" s="102"/>
      <c r="K76" s="105">
        <f aca="true" t="shared" si="40" ref="K76:V76">K77+K83</f>
        <v>249536.804</v>
      </c>
      <c r="L76" s="105">
        <f t="shared" si="40"/>
        <v>152094.804</v>
      </c>
      <c r="M76" s="105">
        <f t="shared" si="40"/>
        <v>5630</v>
      </c>
      <c r="N76" s="105">
        <f t="shared" si="40"/>
        <v>170780</v>
      </c>
      <c r="O76" s="105">
        <f t="shared" si="40"/>
        <v>0</v>
      </c>
      <c r="P76" s="105">
        <f t="shared" si="40"/>
        <v>0</v>
      </c>
      <c r="Q76" s="105">
        <f t="shared" si="40"/>
        <v>6525</v>
      </c>
      <c r="R76" s="105">
        <f t="shared" si="40"/>
        <v>0</v>
      </c>
      <c r="S76" s="105">
        <f t="shared" si="40"/>
        <v>0</v>
      </c>
      <c r="T76" s="105">
        <f t="shared" si="40"/>
        <v>36623</v>
      </c>
      <c r="U76" s="105">
        <f t="shared" si="40"/>
        <v>0</v>
      </c>
      <c r="V76" s="105">
        <f t="shared" si="40"/>
        <v>0</v>
      </c>
      <c r="W76" s="105">
        <f>W77+W83</f>
        <v>43889</v>
      </c>
      <c r="X76" s="105">
        <f>X77+X83</f>
        <v>0</v>
      </c>
      <c r="Y76" s="105">
        <f>Y77+Y83</f>
        <v>0</v>
      </c>
      <c r="Z76" s="11"/>
      <c r="AA76" s="11"/>
      <c r="AB76" s="133"/>
      <c r="AC76" s="133"/>
      <c r="AD76" s="133"/>
      <c r="AE76" s="133"/>
      <c r="AF76" s="133"/>
      <c r="AG76" s="133"/>
    </row>
    <row r="77" spans="1:33" s="20" customFormat="1" ht="31.5">
      <c r="A77" s="65"/>
      <c r="B77" s="152" t="s">
        <v>70</v>
      </c>
      <c r="C77" s="107"/>
      <c r="D77" s="148"/>
      <c r="E77" s="168"/>
      <c r="F77" s="153"/>
      <c r="G77" s="148"/>
      <c r="H77" s="107"/>
      <c r="I77" s="159"/>
      <c r="J77" s="102"/>
      <c r="K77" s="105">
        <f>SUM(K78:K82)</f>
        <v>90756.30900000001</v>
      </c>
      <c r="L77" s="105">
        <f aca="true" t="shared" si="41" ref="L77:S77">SUM(L78:L82)</f>
        <v>90756.30900000001</v>
      </c>
      <c r="M77" s="105">
        <f t="shared" si="41"/>
        <v>4996</v>
      </c>
      <c r="N77" s="105">
        <f t="shared" si="41"/>
        <v>19899</v>
      </c>
      <c r="O77" s="105">
        <f t="shared" si="41"/>
        <v>0</v>
      </c>
      <c r="P77" s="105">
        <f t="shared" si="41"/>
        <v>0</v>
      </c>
      <c r="Q77" s="105">
        <f t="shared" si="41"/>
        <v>4695</v>
      </c>
      <c r="R77" s="105">
        <f t="shared" si="41"/>
        <v>0</v>
      </c>
      <c r="S77" s="105">
        <f t="shared" si="41"/>
        <v>0</v>
      </c>
      <c r="T77" s="105">
        <f aca="true" t="shared" si="42" ref="T77:Y77">SUM(T78:T82)</f>
        <v>2379</v>
      </c>
      <c r="U77" s="105">
        <f t="shared" si="42"/>
        <v>0</v>
      </c>
      <c r="V77" s="105">
        <f t="shared" si="42"/>
        <v>0</v>
      </c>
      <c r="W77" s="105">
        <f>SUM(W78:W82)</f>
        <v>12741</v>
      </c>
      <c r="X77" s="105">
        <f t="shared" si="42"/>
        <v>0</v>
      </c>
      <c r="Y77" s="105">
        <f t="shared" si="42"/>
        <v>0</v>
      </c>
      <c r="Z77" s="105"/>
      <c r="AA77" s="105"/>
      <c r="AB77" s="133"/>
      <c r="AC77" s="133"/>
      <c r="AD77" s="133"/>
      <c r="AE77" s="133"/>
      <c r="AF77" s="133"/>
      <c r="AG77" s="133"/>
    </row>
    <row r="78" spans="1:33" s="20" customFormat="1" ht="169.5" customHeight="1" hidden="1">
      <c r="A78" s="81"/>
      <c r="B78" s="100"/>
      <c r="C78" s="101"/>
      <c r="D78" s="11"/>
      <c r="E78" s="102"/>
      <c r="F78" s="103"/>
      <c r="G78" s="11"/>
      <c r="H78" s="11"/>
      <c r="I78" s="104"/>
      <c r="J78" s="102"/>
      <c r="K78" s="81"/>
      <c r="L78" s="81"/>
      <c r="M78" s="81"/>
      <c r="N78" s="11"/>
      <c r="O78" s="81"/>
      <c r="P78" s="81"/>
      <c r="Q78" s="81"/>
      <c r="R78" s="105"/>
      <c r="S78" s="105"/>
      <c r="T78" s="81"/>
      <c r="U78" s="105"/>
      <c r="V78" s="105"/>
      <c r="W78" s="81"/>
      <c r="X78" s="105"/>
      <c r="Y78" s="105"/>
      <c r="Z78" s="106"/>
      <c r="AA78" s="106"/>
      <c r="AB78" s="133"/>
      <c r="AC78" s="133"/>
      <c r="AD78" s="133"/>
      <c r="AE78" s="133"/>
      <c r="AF78" s="133"/>
      <c r="AG78" s="133"/>
    </row>
    <row r="79" spans="1:33" s="17" customFormat="1" ht="135.75" customHeight="1">
      <c r="A79" s="11">
        <v>6</v>
      </c>
      <c r="B79" s="126" t="s">
        <v>71</v>
      </c>
      <c r="C79" s="101" t="s">
        <v>93</v>
      </c>
      <c r="D79" s="11" t="s">
        <v>88</v>
      </c>
      <c r="E79" s="102" t="s">
        <v>101</v>
      </c>
      <c r="F79" s="103">
        <v>7600800</v>
      </c>
      <c r="G79" s="11">
        <v>292</v>
      </c>
      <c r="H79" s="11"/>
      <c r="I79" s="104" t="s">
        <v>154</v>
      </c>
      <c r="J79" s="102" t="s">
        <v>134</v>
      </c>
      <c r="K79" s="81">
        <v>3826.729</v>
      </c>
      <c r="L79" s="81">
        <v>3826.729</v>
      </c>
      <c r="M79" s="81">
        <v>1996</v>
      </c>
      <c r="N79" s="11">
        <v>3453</v>
      </c>
      <c r="O79" s="81"/>
      <c r="P79" s="81"/>
      <c r="Q79" s="81">
        <v>1695</v>
      </c>
      <c r="R79" s="105"/>
      <c r="S79" s="105"/>
      <c r="T79" s="81">
        <v>1749</v>
      </c>
      <c r="U79" s="105"/>
      <c r="V79" s="105"/>
      <c r="W79" s="81">
        <v>1457</v>
      </c>
      <c r="X79" s="105"/>
      <c r="Y79" s="105"/>
      <c r="Z79" s="11"/>
      <c r="AA79" s="11"/>
      <c r="AB79" s="132"/>
      <c r="AC79" s="132"/>
      <c r="AD79" s="132"/>
      <c r="AE79" s="132"/>
      <c r="AF79" s="132"/>
      <c r="AG79" s="132"/>
    </row>
    <row r="80" spans="1:33" s="20" customFormat="1" ht="64.5" customHeight="1">
      <c r="A80" s="11">
        <v>7</v>
      </c>
      <c r="B80" s="126" t="s">
        <v>110</v>
      </c>
      <c r="C80" s="101" t="s">
        <v>135</v>
      </c>
      <c r="D80" s="11" t="s">
        <v>88</v>
      </c>
      <c r="E80" s="102" t="s">
        <v>101</v>
      </c>
      <c r="F80" s="103">
        <v>7545080</v>
      </c>
      <c r="G80" s="11">
        <v>292</v>
      </c>
      <c r="H80" s="11"/>
      <c r="I80" s="104" t="s">
        <v>154</v>
      </c>
      <c r="J80" s="102" t="s">
        <v>136</v>
      </c>
      <c r="K80" s="81">
        <v>5900</v>
      </c>
      <c r="L80" s="81">
        <v>5900</v>
      </c>
      <c r="M80" s="81">
        <f>2700+300</f>
        <v>3000</v>
      </c>
      <c r="N80" s="11">
        <v>5700</v>
      </c>
      <c r="O80" s="81"/>
      <c r="P80" s="81"/>
      <c r="Q80" s="81">
        <v>3000</v>
      </c>
      <c r="R80" s="105"/>
      <c r="S80" s="105"/>
      <c r="T80" s="81">
        <v>630</v>
      </c>
      <c r="U80" s="105"/>
      <c r="V80" s="105"/>
      <c r="W80" s="81">
        <v>538</v>
      </c>
      <c r="X80" s="105"/>
      <c r="Y80" s="105"/>
      <c r="Z80" s="11"/>
      <c r="AA80" s="11"/>
      <c r="AB80" s="133"/>
      <c r="AC80" s="133"/>
      <c r="AD80" s="133"/>
      <c r="AE80" s="133"/>
      <c r="AF80" s="133"/>
      <c r="AG80" s="133"/>
    </row>
    <row r="81" spans="1:33" s="17" customFormat="1" ht="87" customHeight="1">
      <c r="A81" s="11">
        <v>8</v>
      </c>
      <c r="B81" s="126" t="s">
        <v>210</v>
      </c>
      <c r="C81" s="101" t="s">
        <v>202</v>
      </c>
      <c r="D81" s="11" t="s">
        <v>88</v>
      </c>
      <c r="E81" s="102" t="s">
        <v>101</v>
      </c>
      <c r="F81" s="103">
        <v>7487376</v>
      </c>
      <c r="G81" s="11">
        <v>292</v>
      </c>
      <c r="H81" s="11"/>
      <c r="I81" s="104" t="s">
        <v>81</v>
      </c>
      <c r="J81" s="104" t="s">
        <v>211</v>
      </c>
      <c r="K81" s="81">
        <f>L81</f>
        <v>81029.58</v>
      </c>
      <c r="L81" s="81">
        <v>81029.58</v>
      </c>
      <c r="M81" s="81"/>
      <c r="N81" s="11">
        <v>10746</v>
      </c>
      <c r="O81" s="81"/>
      <c r="P81" s="81"/>
      <c r="Q81" s="81"/>
      <c r="R81" s="81"/>
      <c r="S81" s="81"/>
      <c r="T81" s="81"/>
      <c r="U81" s="105"/>
      <c r="V81" s="105"/>
      <c r="W81" s="81">
        <v>10746</v>
      </c>
      <c r="X81" s="105"/>
      <c r="Y81" s="105"/>
      <c r="Z81" s="11" t="s">
        <v>235</v>
      </c>
      <c r="AA81" s="11" t="s">
        <v>235</v>
      </c>
      <c r="AB81" s="179"/>
      <c r="AC81" s="132"/>
      <c r="AD81" s="132"/>
      <c r="AE81" s="132"/>
      <c r="AF81" s="132"/>
      <c r="AG81" s="132"/>
    </row>
    <row r="82" spans="1:33" s="20" customFormat="1" ht="23.25" customHeight="1">
      <c r="A82" s="81"/>
      <c r="B82" s="177"/>
      <c r="C82" s="11"/>
      <c r="D82" s="11"/>
      <c r="E82" s="11"/>
      <c r="F82" s="156"/>
      <c r="G82" s="81"/>
      <c r="H82" s="81"/>
      <c r="I82" s="81"/>
      <c r="J82" s="102"/>
      <c r="K82" s="81"/>
      <c r="L82" s="81"/>
      <c r="M82" s="81"/>
      <c r="N82" s="11"/>
      <c r="O82" s="81"/>
      <c r="P82" s="105"/>
      <c r="Q82" s="81"/>
      <c r="R82" s="105"/>
      <c r="S82" s="105"/>
      <c r="T82" s="81"/>
      <c r="U82" s="105"/>
      <c r="V82" s="105"/>
      <c r="W82" s="81"/>
      <c r="X82" s="105"/>
      <c r="Y82" s="105"/>
      <c r="Z82" s="11"/>
      <c r="AA82" s="11"/>
      <c r="AB82" s="133"/>
      <c r="AC82" s="133"/>
      <c r="AD82" s="133"/>
      <c r="AE82" s="133"/>
      <c r="AF82" s="133"/>
      <c r="AG82" s="133"/>
    </row>
    <row r="83" spans="1:33" s="17" customFormat="1" ht="23.25" customHeight="1">
      <c r="A83" s="65"/>
      <c r="B83" s="152" t="s">
        <v>69</v>
      </c>
      <c r="C83" s="65">
        <f>SUM(C84:C86)</f>
        <v>0</v>
      </c>
      <c r="D83" s="65">
        <f>SUM(D84:D86)</f>
        <v>0</v>
      </c>
      <c r="E83" s="65">
        <f>SUM(E84:E86)</f>
        <v>0</v>
      </c>
      <c r="F83" s="65"/>
      <c r="G83" s="65"/>
      <c r="H83" s="65">
        <f>SUM(H84:H86)</f>
        <v>0</v>
      </c>
      <c r="I83" s="105">
        <f aca="true" t="shared" si="43" ref="I83:W83">SUM(I84:I89)</f>
        <v>0</v>
      </c>
      <c r="J83" s="253">
        <f t="shared" si="43"/>
        <v>0</v>
      </c>
      <c r="K83" s="105">
        <f t="shared" si="43"/>
        <v>158780.495</v>
      </c>
      <c r="L83" s="105">
        <f t="shared" si="43"/>
        <v>61338.495</v>
      </c>
      <c r="M83" s="105">
        <f t="shared" si="43"/>
        <v>634</v>
      </c>
      <c r="N83" s="105">
        <f t="shared" si="43"/>
        <v>150881</v>
      </c>
      <c r="O83" s="105">
        <f t="shared" si="43"/>
        <v>0</v>
      </c>
      <c r="P83" s="105">
        <f t="shared" si="43"/>
        <v>0</v>
      </c>
      <c r="Q83" s="105">
        <f t="shared" si="43"/>
        <v>1830</v>
      </c>
      <c r="R83" s="105">
        <f t="shared" si="43"/>
        <v>0</v>
      </c>
      <c r="S83" s="105">
        <f t="shared" si="43"/>
        <v>0</v>
      </c>
      <c r="T83" s="105">
        <f t="shared" si="43"/>
        <v>34244</v>
      </c>
      <c r="U83" s="105">
        <f t="shared" si="43"/>
        <v>0</v>
      </c>
      <c r="V83" s="105">
        <f t="shared" si="43"/>
        <v>0</v>
      </c>
      <c r="W83" s="105">
        <f t="shared" si="43"/>
        <v>31148</v>
      </c>
      <c r="X83" s="65">
        <f>SUM(X84:X86)</f>
        <v>0</v>
      </c>
      <c r="Y83" s="65">
        <f>SUM(Y84:Y86)</f>
        <v>0</v>
      </c>
      <c r="Z83" s="65">
        <f>SUM(Z84:Z86)</f>
        <v>0</v>
      </c>
      <c r="AA83" s="65">
        <f>SUM(AA84:AA86)</f>
        <v>0</v>
      </c>
      <c r="AB83" s="132"/>
      <c r="AC83" s="132"/>
      <c r="AD83" s="132"/>
      <c r="AE83" s="132"/>
      <c r="AF83" s="132"/>
      <c r="AG83" s="132"/>
    </row>
    <row r="84" spans="1:33" s="17" customFormat="1" ht="111" customHeight="1">
      <c r="A84" s="11">
        <v>9</v>
      </c>
      <c r="B84" s="126" t="s">
        <v>57</v>
      </c>
      <c r="C84" s="101" t="s">
        <v>128</v>
      </c>
      <c r="D84" s="11" t="s">
        <v>88</v>
      </c>
      <c r="E84" s="102" t="s">
        <v>101</v>
      </c>
      <c r="F84" s="103">
        <v>7613510</v>
      </c>
      <c r="G84" s="11">
        <v>292</v>
      </c>
      <c r="H84" s="11"/>
      <c r="I84" s="104" t="s">
        <v>89</v>
      </c>
      <c r="J84" s="102" t="s">
        <v>194</v>
      </c>
      <c r="K84" s="81">
        <v>1983</v>
      </c>
      <c r="L84" s="81">
        <v>1983</v>
      </c>
      <c r="M84" s="81">
        <v>634</v>
      </c>
      <c r="N84" s="11">
        <v>1787</v>
      </c>
      <c r="O84" s="81"/>
      <c r="P84" s="81"/>
      <c r="Q84" s="81">
        <v>630</v>
      </c>
      <c r="R84" s="105"/>
      <c r="S84" s="105"/>
      <c r="T84" s="81">
        <v>845</v>
      </c>
      <c r="U84" s="105"/>
      <c r="V84" s="105"/>
      <c r="W84" s="81">
        <v>1153</v>
      </c>
      <c r="X84" s="105"/>
      <c r="Y84" s="105"/>
      <c r="Z84" s="11"/>
      <c r="AA84" s="11"/>
      <c r="AB84" s="132"/>
      <c r="AC84" s="132"/>
      <c r="AD84" s="132"/>
      <c r="AE84" s="132"/>
      <c r="AF84" s="132"/>
      <c r="AG84" s="132"/>
    </row>
    <row r="85" spans="1:33" s="17" customFormat="1" ht="1.5" customHeight="1" hidden="1">
      <c r="A85" s="11"/>
      <c r="B85" s="174"/>
      <c r="C85" s="101"/>
      <c r="D85" s="11"/>
      <c r="E85" s="102"/>
      <c r="F85" s="103"/>
      <c r="G85" s="11"/>
      <c r="H85" s="11"/>
      <c r="I85" s="104"/>
      <c r="J85" s="102"/>
      <c r="K85" s="81"/>
      <c r="L85" s="81"/>
      <c r="M85" s="81"/>
      <c r="N85" s="11"/>
      <c r="O85" s="81"/>
      <c r="P85" s="81"/>
      <c r="Q85" s="81"/>
      <c r="R85" s="105"/>
      <c r="S85" s="105"/>
      <c r="T85" s="81"/>
      <c r="U85" s="105"/>
      <c r="V85" s="105"/>
      <c r="W85" s="81"/>
      <c r="X85" s="105"/>
      <c r="Y85" s="105"/>
      <c r="Z85" s="11"/>
      <c r="AA85" s="11"/>
      <c r="AB85" s="132"/>
      <c r="AC85" s="132"/>
      <c r="AD85" s="132"/>
      <c r="AE85" s="132"/>
      <c r="AF85" s="132"/>
      <c r="AG85" s="132"/>
    </row>
    <row r="86" spans="1:33" s="17" customFormat="1" ht="108.75" customHeight="1">
      <c r="A86" s="11">
        <v>10</v>
      </c>
      <c r="B86" s="126" t="s">
        <v>172</v>
      </c>
      <c r="C86" s="101" t="s">
        <v>133</v>
      </c>
      <c r="D86" s="11" t="s">
        <v>88</v>
      </c>
      <c r="E86" s="102" t="s">
        <v>101</v>
      </c>
      <c r="F86" s="103">
        <v>7665010</v>
      </c>
      <c r="G86" s="11">
        <v>292</v>
      </c>
      <c r="H86" s="11"/>
      <c r="I86" s="104" t="s">
        <v>124</v>
      </c>
      <c r="J86" s="102" t="s">
        <v>248</v>
      </c>
      <c r="K86" s="81">
        <f>L86</f>
        <v>4358.495</v>
      </c>
      <c r="L86" s="81">
        <v>4358.495</v>
      </c>
      <c r="M86" s="81"/>
      <c r="N86" s="11">
        <v>4204</v>
      </c>
      <c r="O86" s="81"/>
      <c r="P86" s="81"/>
      <c r="Q86" s="81">
        <v>1200</v>
      </c>
      <c r="R86" s="105"/>
      <c r="S86" s="105"/>
      <c r="T86" s="81">
        <v>2404</v>
      </c>
      <c r="U86" s="105"/>
      <c r="V86" s="105"/>
      <c r="W86" s="81">
        <v>2404</v>
      </c>
      <c r="X86" s="105"/>
      <c r="Y86" s="105"/>
      <c r="Z86" s="11"/>
      <c r="AA86" s="11" t="s">
        <v>220</v>
      </c>
      <c r="AB86" s="132"/>
      <c r="AC86" s="132"/>
      <c r="AD86" s="132"/>
      <c r="AE86" s="132"/>
      <c r="AF86" s="132"/>
      <c r="AG86" s="132"/>
    </row>
    <row r="87" spans="1:33" s="17" customFormat="1" ht="145.5" customHeight="1">
      <c r="A87" s="11">
        <v>11</v>
      </c>
      <c r="B87" s="265" t="s">
        <v>174</v>
      </c>
      <c r="C87" s="101" t="s">
        <v>175</v>
      </c>
      <c r="D87" s="11" t="s">
        <v>88</v>
      </c>
      <c r="E87" s="102" t="s">
        <v>101</v>
      </c>
      <c r="F87" s="103">
        <v>7479789</v>
      </c>
      <c r="G87" s="11"/>
      <c r="H87" s="11"/>
      <c r="I87" s="104" t="s">
        <v>147</v>
      </c>
      <c r="J87" s="266" t="s">
        <v>207</v>
      </c>
      <c r="K87" s="127">
        <v>97442</v>
      </c>
      <c r="L87" s="81"/>
      <c r="M87" s="81"/>
      <c r="N87" s="11">
        <v>97000</v>
      </c>
      <c r="O87" s="81"/>
      <c r="P87" s="81"/>
      <c r="Q87" s="81"/>
      <c r="R87" s="81"/>
      <c r="S87" s="81"/>
      <c r="T87" s="81">
        <v>7995</v>
      </c>
      <c r="U87" s="105"/>
      <c r="V87" s="105"/>
      <c r="W87" s="81">
        <v>5791</v>
      </c>
      <c r="X87" s="105"/>
      <c r="Y87" s="105"/>
      <c r="Z87" s="104" t="s">
        <v>217</v>
      </c>
      <c r="AA87" s="104" t="s">
        <v>217</v>
      </c>
      <c r="AB87" s="132"/>
      <c r="AC87" s="132"/>
      <c r="AD87" s="132"/>
      <c r="AE87" s="132"/>
      <c r="AF87" s="132"/>
      <c r="AG87" s="132"/>
    </row>
    <row r="88" spans="1:33" s="17" customFormat="1" ht="123" customHeight="1">
      <c r="A88" s="11">
        <v>12</v>
      </c>
      <c r="B88" s="265" t="s">
        <v>182</v>
      </c>
      <c r="C88" s="101" t="s">
        <v>93</v>
      </c>
      <c r="D88" s="11" t="s">
        <v>88</v>
      </c>
      <c r="E88" s="102" t="s">
        <v>101</v>
      </c>
      <c r="F88" s="103">
        <v>7562657</v>
      </c>
      <c r="G88" s="11">
        <v>292</v>
      </c>
      <c r="H88" s="11"/>
      <c r="I88" s="104" t="s">
        <v>256</v>
      </c>
      <c r="J88" s="102" t="s">
        <v>259</v>
      </c>
      <c r="K88" s="81">
        <v>51052</v>
      </c>
      <c r="L88" s="81">
        <v>51052</v>
      </c>
      <c r="M88" s="81"/>
      <c r="N88" s="11">
        <v>44000</v>
      </c>
      <c r="O88" s="81"/>
      <c r="P88" s="81"/>
      <c r="Q88" s="81"/>
      <c r="R88" s="81"/>
      <c r="S88" s="81"/>
      <c r="T88" s="81">
        <v>20000</v>
      </c>
      <c r="U88" s="105"/>
      <c r="V88" s="105"/>
      <c r="W88" s="81">
        <v>20000</v>
      </c>
      <c r="X88" s="105"/>
      <c r="Y88" s="105"/>
      <c r="Z88" s="11"/>
      <c r="AA88" s="11" t="s">
        <v>185</v>
      </c>
      <c r="AB88" s="132"/>
      <c r="AC88" s="132"/>
      <c r="AD88" s="132"/>
      <c r="AE88" s="132"/>
      <c r="AF88" s="132"/>
      <c r="AG88" s="132"/>
    </row>
    <row r="89" spans="1:33" s="17" customFormat="1" ht="225.75" customHeight="1">
      <c r="A89" s="11">
        <v>13</v>
      </c>
      <c r="B89" s="126" t="s">
        <v>183</v>
      </c>
      <c r="C89" s="101" t="s">
        <v>184</v>
      </c>
      <c r="D89" s="11" t="s">
        <v>186</v>
      </c>
      <c r="E89" s="102" t="s">
        <v>101</v>
      </c>
      <c r="F89" s="103">
        <v>7613511</v>
      </c>
      <c r="G89" s="11">
        <v>292</v>
      </c>
      <c r="H89" s="11"/>
      <c r="I89" s="104" t="s">
        <v>204</v>
      </c>
      <c r="J89" s="104" t="s">
        <v>215</v>
      </c>
      <c r="K89" s="81">
        <v>3945</v>
      </c>
      <c r="L89" s="81">
        <v>3945</v>
      </c>
      <c r="M89" s="81"/>
      <c r="N89" s="11">
        <v>3890</v>
      </c>
      <c r="O89" s="81"/>
      <c r="P89" s="81"/>
      <c r="Q89" s="81"/>
      <c r="R89" s="81"/>
      <c r="S89" s="81"/>
      <c r="T89" s="81">
        <v>3000</v>
      </c>
      <c r="U89" s="105"/>
      <c r="V89" s="105"/>
      <c r="W89" s="81">
        <v>1800</v>
      </c>
      <c r="X89" s="105"/>
      <c r="Y89" s="105"/>
      <c r="Z89" s="11" t="s">
        <v>219</v>
      </c>
      <c r="AA89" s="11" t="s">
        <v>219</v>
      </c>
      <c r="AB89" s="180"/>
      <c r="AC89" s="132"/>
      <c r="AD89" s="132"/>
      <c r="AE89" s="132"/>
      <c r="AF89" s="132"/>
      <c r="AG89" s="132"/>
    </row>
    <row r="90" spans="1:33" s="20" customFormat="1" ht="44.25" customHeight="1">
      <c r="A90" s="107" t="s">
        <v>58</v>
      </c>
      <c r="B90" s="152" t="s">
        <v>59</v>
      </c>
      <c r="C90" s="107"/>
      <c r="D90" s="107"/>
      <c r="E90" s="175"/>
      <c r="F90" s="181"/>
      <c r="G90" s="107"/>
      <c r="H90" s="152"/>
      <c r="I90" s="105">
        <f aca="true" t="shared" si="44" ref="I90:N90">I91+I97</f>
        <v>0</v>
      </c>
      <c r="J90" s="253">
        <f t="shared" si="44"/>
        <v>0</v>
      </c>
      <c r="K90" s="105">
        <f t="shared" si="44"/>
        <v>0</v>
      </c>
      <c r="L90" s="105">
        <f t="shared" si="44"/>
        <v>0</v>
      </c>
      <c r="M90" s="105">
        <f t="shared" si="44"/>
        <v>0</v>
      </c>
      <c r="N90" s="65">
        <f t="shared" si="44"/>
        <v>0</v>
      </c>
      <c r="O90" s="105">
        <f aca="true" t="shared" si="45" ref="O90:V90">O91+O97</f>
        <v>0</v>
      </c>
      <c r="P90" s="105">
        <f t="shared" si="45"/>
        <v>0</v>
      </c>
      <c r="Q90" s="105">
        <f t="shared" si="45"/>
        <v>0</v>
      </c>
      <c r="R90" s="105">
        <f t="shared" si="45"/>
        <v>0</v>
      </c>
      <c r="S90" s="105">
        <f t="shared" si="45"/>
        <v>0</v>
      </c>
      <c r="T90" s="105">
        <f t="shared" si="45"/>
        <v>0</v>
      </c>
      <c r="U90" s="105">
        <f t="shared" si="45"/>
        <v>0</v>
      </c>
      <c r="V90" s="105">
        <f t="shared" si="45"/>
        <v>0</v>
      </c>
      <c r="W90" s="105">
        <f>W91+W97</f>
        <v>0</v>
      </c>
      <c r="X90" s="105">
        <f>X91+X97</f>
        <v>0</v>
      </c>
      <c r="Y90" s="105">
        <f>Y91+Y97</f>
        <v>0</v>
      </c>
      <c r="Z90" s="101"/>
      <c r="AA90" s="101"/>
      <c r="AB90" s="133"/>
      <c r="AC90" s="133"/>
      <c r="AD90" s="133"/>
      <c r="AE90" s="133"/>
      <c r="AF90" s="133"/>
      <c r="AG90" s="133"/>
    </row>
    <row r="91" spans="1:33" s="20" customFormat="1" ht="30.75" customHeight="1">
      <c r="A91" s="107"/>
      <c r="B91" s="176" t="s">
        <v>85</v>
      </c>
      <c r="C91" s="107"/>
      <c r="D91" s="107"/>
      <c r="E91" s="175"/>
      <c r="F91" s="181"/>
      <c r="G91" s="107"/>
      <c r="H91" s="152"/>
      <c r="I91" s="104"/>
      <c r="J91" s="102"/>
      <c r="K91" s="182">
        <f aca="true" t="shared" si="46" ref="K91:AA91">SUM(K92:K96)</f>
        <v>0</v>
      </c>
      <c r="L91" s="182">
        <f t="shared" si="46"/>
        <v>0</v>
      </c>
      <c r="M91" s="182">
        <f t="shared" si="46"/>
        <v>0</v>
      </c>
      <c r="N91" s="183">
        <f t="shared" si="46"/>
        <v>0</v>
      </c>
      <c r="O91" s="182">
        <f t="shared" si="46"/>
        <v>0</v>
      </c>
      <c r="P91" s="182">
        <f t="shared" si="46"/>
        <v>0</v>
      </c>
      <c r="Q91" s="182">
        <f t="shared" si="46"/>
        <v>0</v>
      </c>
      <c r="R91" s="182">
        <f t="shared" si="46"/>
        <v>0</v>
      </c>
      <c r="S91" s="182">
        <f t="shared" si="46"/>
        <v>0</v>
      </c>
      <c r="T91" s="182">
        <f t="shared" si="46"/>
        <v>0</v>
      </c>
      <c r="U91" s="182">
        <f t="shared" si="46"/>
        <v>0</v>
      </c>
      <c r="V91" s="182">
        <f t="shared" si="46"/>
        <v>0</v>
      </c>
      <c r="W91" s="182">
        <f>SUM(W92:W96)</f>
        <v>0</v>
      </c>
      <c r="X91" s="182">
        <f>SUM(X92:X96)</f>
        <v>0</v>
      </c>
      <c r="Y91" s="182">
        <f>SUM(Y92:Y96)</f>
        <v>0</v>
      </c>
      <c r="Z91" s="182">
        <f>SUM(Z92:Z96)</f>
        <v>0</v>
      </c>
      <c r="AA91" s="182">
        <f t="shared" si="46"/>
        <v>0</v>
      </c>
      <c r="AB91" s="133"/>
      <c r="AC91" s="133"/>
      <c r="AD91" s="133"/>
      <c r="AE91" s="133"/>
      <c r="AF91" s="133"/>
      <c r="AG91" s="133"/>
    </row>
    <row r="92" spans="1:33" s="20" customFormat="1" ht="15.75" hidden="1">
      <c r="A92" s="81"/>
      <c r="B92" s="184"/>
      <c r="C92" s="11"/>
      <c r="D92" s="11"/>
      <c r="E92" s="11"/>
      <c r="F92" s="156"/>
      <c r="G92" s="81"/>
      <c r="H92" s="81"/>
      <c r="I92" s="81"/>
      <c r="J92" s="102"/>
      <c r="K92" s="81"/>
      <c r="L92" s="81"/>
      <c r="M92" s="81"/>
      <c r="N92" s="11"/>
      <c r="O92" s="81"/>
      <c r="P92" s="105"/>
      <c r="Q92" s="81"/>
      <c r="R92" s="105"/>
      <c r="S92" s="105"/>
      <c r="T92" s="81"/>
      <c r="U92" s="105"/>
      <c r="V92" s="105"/>
      <c r="W92" s="81"/>
      <c r="X92" s="105"/>
      <c r="Y92" s="105"/>
      <c r="Z92" s="101"/>
      <c r="AA92" s="101"/>
      <c r="AB92" s="133"/>
      <c r="AC92" s="133"/>
      <c r="AD92" s="133"/>
      <c r="AE92" s="133"/>
      <c r="AF92" s="133"/>
      <c r="AG92" s="133"/>
    </row>
    <row r="93" spans="1:33" s="20" customFormat="1" ht="3" customHeight="1" hidden="1">
      <c r="A93" s="81"/>
      <c r="B93" s="184"/>
      <c r="C93" s="11"/>
      <c r="D93" s="11"/>
      <c r="E93" s="11"/>
      <c r="F93" s="156"/>
      <c r="G93" s="81"/>
      <c r="H93" s="81"/>
      <c r="I93" s="81"/>
      <c r="J93" s="102"/>
      <c r="K93" s="81"/>
      <c r="L93" s="81"/>
      <c r="M93" s="81"/>
      <c r="N93" s="11"/>
      <c r="O93" s="81"/>
      <c r="P93" s="105"/>
      <c r="Q93" s="81"/>
      <c r="R93" s="105"/>
      <c r="S93" s="105"/>
      <c r="T93" s="81"/>
      <c r="U93" s="105"/>
      <c r="V93" s="105"/>
      <c r="W93" s="81"/>
      <c r="X93" s="105"/>
      <c r="Y93" s="105"/>
      <c r="Z93" s="101"/>
      <c r="AA93" s="101"/>
      <c r="AB93" s="133"/>
      <c r="AC93" s="133"/>
      <c r="AD93" s="133"/>
      <c r="AE93" s="133"/>
      <c r="AF93" s="133"/>
      <c r="AG93" s="133"/>
    </row>
    <row r="94" spans="1:33" s="20" customFormat="1" ht="15.75" hidden="1">
      <c r="A94" s="81"/>
      <c r="B94" s="184"/>
      <c r="C94" s="11"/>
      <c r="D94" s="11"/>
      <c r="E94" s="11"/>
      <c r="F94" s="156"/>
      <c r="G94" s="81"/>
      <c r="H94" s="81"/>
      <c r="I94" s="81"/>
      <c r="J94" s="102"/>
      <c r="K94" s="81"/>
      <c r="L94" s="81"/>
      <c r="M94" s="81"/>
      <c r="N94" s="11"/>
      <c r="O94" s="81"/>
      <c r="P94" s="105"/>
      <c r="Q94" s="81"/>
      <c r="R94" s="105"/>
      <c r="S94" s="105"/>
      <c r="T94" s="81"/>
      <c r="U94" s="105"/>
      <c r="V94" s="105"/>
      <c r="W94" s="81"/>
      <c r="X94" s="105"/>
      <c r="Y94" s="105"/>
      <c r="Z94" s="101"/>
      <c r="AA94" s="101"/>
      <c r="AB94" s="133"/>
      <c r="AC94" s="133"/>
      <c r="AD94" s="133"/>
      <c r="AE94" s="133"/>
      <c r="AF94" s="133"/>
      <c r="AG94" s="133"/>
    </row>
    <row r="95" spans="1:33" s="20" customFormat="1" ht="15.75" hidden="1">
      <c r="A95" s="81"/>
      <c r="B95" s="184"/>
      <c r="C95" s="11"/>
      <c r="D95" s="11"/>
      <c r="E95" s="11"/>
      <c r="F95" s="156"/>
      <c r="G95" s="81"/>
      <c r="H95" s="81"/>
      <c r="I95" s="81"/>
      <c r="J95" s="102"/>
      <c r="K95" s="81"/>
      <c r="L95" s="81"/>
      <c r="M95" s="81"/>
      <c r="N95" s="11"/>
      <c r="O95" s="81"/>
      <c r="P95" s="105"/>
      <c r="Q95" s="81"/>
      <c r="R95" s="105"/>
      <c r="S95" s="105"/>
      <c r="T95" s="81"/>
      <c r="U95" s="105"/>
      <c r="V95" s="105"/>
      <c r="W95" s="81"/>
      <c r="X95" s="105"/>
      <c r="Y95" s="105"/>
      <c r="Z95" s="101"/>
      <c r="AA95" s="101"/>
      <c r="AB95" s="133"/>
      <c r="AC95" s="133"/>
      <c r="AD95" s="133"/>
      <c r="AE95" s="133"/>
      <c r="AF95" s="133"/>
      <c r="AG95" s="133"/>
    </row>
    <row r="96" spans="1:33" s="20" customFormat="1" ht="15.75" hidden="1">
      <c r="A96" s="81"/>
      <c r="B96" s="184"/>
      <c r="C96" s="11"/>
      <c r="D96" s="11"/>
      <c r="E96" s="11"/>
      <c r="F96" s="156"/>
      <c r="G96" s="81"/>
      <c r="H96" s="81"/>
      <c r="I96" s="81"/>
      <c r="J96" s="102"/>
      <c r="K96" s="81"/>
      <c r="L96" s="81"/>
      <c r="M96" s="81"/>
      <c r="N96" s="11"/>
      <c r="O96" s="81"/>
      <c r="P96" s="105"/>
      <c r="Q96" s="81"/>
      <c r="R96" s="105"/>
      <c r="S96" s="105"/>
      <c r="T96" s="81"/>
      <c r="U96" s="105"/>
      <c r="V96" s="105"/>
      <c r="W96" s="81"/>
      <c r="X96" s="105"/>
      <c r="Y96" s="105"/>
      <c r="Z96" s="101"/>
      <c r="AA96" s="101"/>
      <c r="AB96" s="133"/>
      <c r="AC96" s="133"/>
      <c r="AD96" s="133"/>
      <c r="AE96" s="133"/>
      <c r="AF96" s="133"/>
      <c r="AG96" s="133"/>
    </row>
    <row r="97" spans="1:33" s="20" customFormat="1" ht="30.75" customHeight="1">
      <c r="A97" s="107"/>
      <c r="B97" s="152" t="s">
        <v>72</v>
      </c>
      <c r="C97" s="65"/>
      <c r="D97" s="65"/>
      <c r="E97" s="105"/>
      <c r="F97" s="185"/>
      <c r="G97" s="105"/>
      <c r="H97" s="105"/>
      <c r="I97" s="105"/>
      <c r="J97" s="253"/>
      <c r="K97" s="105">
        <f aca="true" t="shared" si="47" ref="K97:S97">K103</f>
        <v>0</v>
      </c>
      <c r="L97" s="105">
        <f t="shared" si="47"/>
        <v>0</v>
      </c>
      <c r="M97" s="105">
        <f t="shared" si="47"/>
        <v>0</v>
      </c>
      <c r="N97" s="65">
        <f t="shared" si="47"/>
        <v>0</v>
      </c>
      <c r="O97" s="105">
        <f t="shared" si="47"/>
        <v>0</v>
      </c>
      <c r="P97" s="105">
        <f t="shared" si="47"/>
        <v>0</v>
      </c>
      <c r="Q97" s="105">
        <f t="shared" si="47"/>
        <v>0</v>
      </c>
      <c r="R97" s="105">
        <f t="shared" si="47"/>
        <v>0</v>
      </c>
      <c r="S97" s="105">
        <f t="shared" si="47"/>
        <v>0</v>
      </c>
      <c r="T97" s="105">
        <f aca="true" t="shared" si="48" ref="T97:Y97">T103</f>
        <v>0</v>
      </c>
      <c r="U97" s="105">
        <f t="shared" si="48"/>
        <v>0</v>
      </c>
      <c r="V97" s="105">
        <f t="shared" si="48"/>
        <v>0</v>
      </c>
      <c r="W97" s="105">
        <f t="shared" si="48"/>
        <v>0</v>
      </c>
      <c r="X97" s="105">
        <f t="shared" si="48"/>
        <v>0</v>
      </c>
      <c r="Y97" s="105">
        <f t="shared" si="48"/>
        <v>0</v>
      </c>
      <c r="Z97" s="105">
        <f>SUM(0)</f>
        <v>0</v>
      </c>
      <c r="AA97" s="105">
        <f>SUM(0)</f>
        <v>0</v>
      </c>
      <c r="AB97" s="133"/>
      <c r="AC97" s="133"/>
      <c r="AD97" s="133"/>
      <c r="AE97" s="133"/>
      <c r="AF97" s="133"/>
      <c r="AG97" s="133"/>
    </row>
    <row r="98" spans="1:33" s="20" customFormat="1" ht="1.5" customHeight="1">
      <c r="A98" s="107"/>
      <c r="B98" s="152"/>
      <c r="C98" s="65"/>
      <c r="D98" s="65"/>
      <c r="E98" s="105"/>
      <c r="F98" s="185"/>
      <c r="G98" s="105"/>
      <c r="H98" s="105"/>
      <c r="I98" s="105"/>
      <c r="J98" s="253"/>
      <c r="K98" s="105"/>
      <c r="L98" s="105"/>
      <c r="M98" s="105"/>
      <c r="N98" s="6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33"/>
      <c r="AC98" s="133"/>
      <c r="AD98" s="133"/>
      <c r="AE98" s="133"/>
      <c r="AF98" s="133"/>
      <c r="AG98" s="133"/>
    </row>
    <row r="99" spans="1:33" s="20" customFormat="1" ht="15.75" customHeight="1" hidden="1">
      <c r="A99" s="107"/>
      <c r="B99" s="152"/>
      <c r="C99" s="65"/>
      <c r="D99" s="65"/>
      <c r="E99" s="105"/>
      <c r="F99" s="185"/>
      <c r="G99" s="105"/>
      <c r="H99" s="105"/>
      <c r="I99" s="105"/>
      <c r="J99" s="253"/>
      <c r="K99" s="105"/>
      <c r="L99" s="105"/>
      <c r="M99" s="105"/>
      <c r="N99" s="6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33"/>
      <c r="AC99" s="133"/>
      <c r="AD99" s="133"/>
      <c r="AE99" s="133"/>
      <c r="AF99" s="133"/>
      <c r="AG99" s="133"/>
    </row>
    <row r="100" spans="1:33" s="20" customFormat="1" ht="15.75" hidden="1">
      <c r="A100" s="107"/>
      <c r="B100" s="152"/>
      <c r="C100" s="65"/>
      <c r="D100" s="65"/>
      <c r="E100" s="105"/>
      <c r="F100" s="185"/>
      <c r="G100" s="105"/>
      <c r="H100" s="105"/>
      <c r="I100" s="105"/>
      <c r="J100" s="253"/>
      <c r="K100" s="105"/>
      <c r="L100" s="105"/>
      <c r="M100" s="105"/>
      <c r="N100" s="6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33"/>
      <c r="AC100" s="133"/>
      <c r="AD100" s="133"/>
      <c r="AE100" s="133"/>
      <c r="AF100" s="133"/>
      <c r="AG100" s="133"/>
    </row>
    <row r="101" spans="1:33" s="20" customFormat="1" ht="15.75" hidden="1">
      <c r="A101" s="107"/>
      <c r="B101" s="152"/>
      <c r="C101" s="65"/>
      <c r="D101" s="65"/>
      <c r="E101" s="105"/>
      <c r="F101" s="185"/>
      <c r="G101" s="105"/>
      <c r="H101" s="105"/>
      <c r="I101" s="105"/>
      <c r="J101" s="253"/>
      <c r="K101" s="105"/>
      <c r="L101" s="105"/>
      <c r="M101" s="105"/>
      <c r="N101" s="6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33"/>
      <c r="AC101" s="133"/>
      <c r="AD101" s="133"/>
      <c r="AE101" s="133"/>
      <c r="AF101" s="133"/>
      <c r="AG101" s="133"/>
    </row>
    <row r="102" spans="1:33" s="20" customFormat="1" ht="15.75" hidden="1">
      <c r="A102" s="107"/>
      <c r="B102" s="152"/>
      <c r="C102" s="65"/>
      <c r="D102" s="65"/>
      <c r="E102" s="105"/>
      <c r="F102" s="185"/>
      <c r="G102" s="105"/>
      <c r="H102" s="105"/>
      <c r="I102" s="105"/>
      <c r="J102" s="253"/>
      <c r="K102" s="105"/>
      <c r="L102" s="105"/>
      <c r="M102" s="105"/>
      <c r="N102" s="6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33"/>
      <c r="AC102" s="133"/>
      <c r="AD102" s="133"/>
      <c r="AE102" s="133"/>
      <c r="AF102" s="133"/>
      <c r="AG102" s="133"/>
    </row>
    <row r="103" spans="1:33" s="20" customFormat="1" ht="15.75" hidden="1">
      <c r="A103" s="112"/>
      <c r="B103" s="184"/>
      <c r="C103" s="11"/>
      <c r="D103" s="11"/>
      <c r="E103" s="11"/>
      <c r="F103" s="156"/>
      <c r="G103" s="81"/>
      <c r="H103" s="81"/>
      <c r="I103" s="81"/>
      <c r="J103" s="102"/>
      <c r="K103" s="81"/>
      <c r="L103" s="81"/>
      <c r="M103" s="81"/>
      <c r="N103" s="11"/>
      <c r="O103" s="81"/>
      <c r="P103" s="105"/>
      <c r="Q103" s="81"/>
      <c r="R103" s="105"/>
      <c r="S103" s="105"/>
      <c r="T103" s="81"/>
      <c r="U103" s="105"/>
      <c r="V103" s="105"/>
      <c r="W103" s="81"/>
      <c r="X103" s="105"/>
      <c r="Y103" s="105"/>
      <c r="Z103" s="105"/>
      <c r="AA103" s="105"/>
      <c r="AB103" s="133"/>
      <c r="AC103" s="133"/>
      <c r="AD103" s="133"/>
      <c r="AE103" s="133"/>
      <c r="AF103" s="133"/>
      <c r="AG103" s="133"/>
    </row>
    <row r="104" spans="1:33" s="17" customFormat="1" ht="30.75" customHeight="1">
      <c r="A104" s="65" t="s">
        <v>60</v>
      </c>
      <c r="B104" s="152" t="s">
        <v>61</v>
      </c>
      <c r="C104" s="107"/>
      <c r="D104" s="107"/>
      <c r="E104" s="107"/>
      <c r="F104" s="153"/>
      <c r="G104" s="107"/>
      <c r="H104" s="107"/>
      <c r="I104" s="107"/>
      <c r="J104" s="145"/>
      <c r="K104" s="105">
        <f aca="true" t="shared" si="49" ref="K104:S104">K105+K107</f>
        <v>36417</v>
      </c>
      <c r="L104" s="105">
        <f t="shared" si="49"/>
        <v>36417</v>
      </c>
      <c r="M104" s="105">
        <f t="shared" si="49"/>
        <v>0</v>
      </c>
      <c r="N104" s="105">
        <f t="shared" si="49"/>
        <v>1679</v>
      </c>
      <c r="O104" s="105">
        <f t="shared" si="49"/>
        <v>0</v>
      </c>
      <c r="P104" s="105">
        <f t="shared" si="49"/>
        <v>0</v>
      </c>
      <c r="Q104" s="105">
        <f t="shared" si="49"/>
        <v>10500</v>
      </c>
      <c r="R104" s="105">
        <f t="shared" si="49"/>
        <v>0</v>
      </c>
      <c r="S104" s="105">
        <f t="shared" si="49"/>
        <v>0</v>
      </c>
      <c r="T104" s="105">
        <f aca="true" t="shared" si="50" ref="T104:Y104">T105+T107</f>
        <v>1630</v>
      </c>
      <c r="U104" s="105">
        <f t="shared" si="50"/>
        <v>0</v>
      </c>
      <c r="V104" s="105">
        <f t="shared" si="50"/>
        <v>0</v>
      </c>
      <c r="W104" s="105">
        <f t="shared" si="50"/>
        <v>991</v>
      </c>
      <c r="X104" s="105">
        <f t="shared" si="50"/>
        <v>0</v>
      </c>
      <c r="Y104" s="105">
        <f t="shared" si="50"/>
        <v>0</v>
      </c>
      <c r="Z104" s="65"/>
      <c r="AA104" s="65"/>
      <c r="AB104" s="132"/>
      <c r="AC104" s="132"/>
      <c r="AD104" s="132"/>
      <c r="AE104" s="132"/>
      <c r="AF104" s="132"/>
      <c r="AG104" s="132"/>
    </row>
    <row r="105" spans="1:33" s="17" customFormat="1" ht="36.75" customHeight="1">
      <c r="A105" s="65"/>
      <c r="B105" s="152" t="s">
        <v>85</v>
      </c>
      <c r="C105" s="107"/>
      <c r="D105" s="107"/>
      <c r="E105" s="107"/>
      <c r="F105" s="153"/>
      <c r="G105" s="107"/>
      <c r="H105" s="107"/>
      <c r="I105" s="107"/>
      <c r="J105" s="145"/>
      <c r="K105" s="105">
        <f aca="true" t="shared" si="51" ref="K105:P105">K106</f>
        <v>36417</v>
      </c>
      <c r="L105" s="105">
        <f t="shared" si="51"/>
        <v>36417</v>
      </c>
      <c r="M105" s="105">
        <f t="shared" si="51"/>
        <v>0</v>
      </c>
      <c r="N105" s="105">
        <f t="shared" si="51"/>
        <v>1679</v>
      </c>
      <c r="O105" s="105">
        <f t="shared" si="51"/>
        <v>0</v>
      </c>
      <c r="P105" s="105">
        <f t="shared" si="51"/>
        <v>0</v>
      </c>
      <c r="Q105" s="105">
        <f>Q106</f>
        <v>10500</v>
      </c>
      <c r="R105" s="105"/>
      <c r="S105" s="105"/>
      <c r="T105" s="105">
        <f>T106</f>
        <v>1630</v>
      </c>
      <c r="U105" s="105"/>
      <c r="V105" s="105"/>
      <c r="W105" s="105">
        <f>W106</f>
        <v>991</v>
      </c>
      <c r="X105" s="105"/>
      <c r="Y105" s="105"/>
      <c r="Z105" s="65"/>
      <c r="AA105" s="65"/>
      <c r="AB105" s="132"/>
      <c r="AC105" s="132"/>
      <c r="AD105" s="132"/>
      <c r="AE105" s="132"/>
      <c r="AF105" s="132"/>
      <c r="AG105" s="132"/>
    </row>
    <row r="106" spans="1:33" s="17" customFormat="1" ht="230.25" customHeight="1">
      <c r="A106" s="11">
        <v>14</v>
      </c>
      <c r="B106" s="150" t="s">
        <v>167</v>
      </c>
      <c r="C106" s="101" t="s">
        <v>93</v>
      </c>
      <c r="D106" s="11" t="s">
        <v>88</v>
      </c>
      <c r="E106" s="102" t="s">
        <v>101</v>
      </c>
      <c r="F106" s="103">
        <v>7350488</v>
      </c>
      <c r="G106" s="11">
        <v>262</v>
      </c>
      <c r="H106" s="11"/>
      <c r="I106" s="104" t="s">
        <v>192</v>
      </c>
      <c r="J106" s="104" t="s">
        <v>193</v>
      </c>
      <c r="K106" s="81">
        <v>36417</v>
      </c>
      <c r="L106" s="81">
        <v>36417</v>
      </c>
      <c r="M106" s="81"/>
      <c r="N106" s="11">
        <v>1679</v>
      </c>
      <c r="O106" s="81"/>
      <c r="P106" s="81"/>
      <c r="Q106" s="81">
        <v>10500</v>
      </c>
      <c r="R106" s="105"/>
      <c r="S106" s="105"/>
      <c r="T106" s="81">
        <v>1630</v>
      </c>
      <c r="U106" s="105"/>
      <c r="V106" s="105"/>
      <c r="W106" s="81">
        <v>991</v>
      </c>
      <c r="X106" s="105"/>
      <c r="Y106" s="105"/>
      <c r="Z106" s="11" t="s">
        <v>239</v>
      </c>
      <c r="AA106" s="11" t="s">
        <v>234</v>
      </c>
      <c r="AB106" s="180"/>
      <c r="AC106" s="132"/>
      <c r="AD106" s="132"/>
      <c r="AE106" s="132"/>
      <c r="AF106" s="132"/>
      <c r="AG106" s="132"/>
    </row>
    <row r="107" spans="1:33" s="17" customFormat="1" ht="31.5" customHeight="1">
      <c r="A107" s="65"/>
      <c r="B107" s="152" t="s">
        <v>72</v>
      </c>
      <c r="C107" s="107"/>
      <c r="D107" s="107"/>
      <c r="E107" s="107"/>
      <c r="F107" s="153"/>
      <c r="G107" s="107"/>
      <c r="H107" s="107"/>
      <c r="I107" s="107"/>
      <c r="J107" s="145"/>
      <c r="K107" s="105">
        <f>K108</f>
        <v>0</v>
      </c>
      <c r="L107" s="105">
        <f aca="true" t="shared" si="52" ref="L107:Q107">L108</f>
        <v>0</v>
      </c>
      <c r="M107" s="105">
        <f t="shared" si="52"/>
        <v>0</v>
      </c>
      <c r="N107" s="105">
        <f t="shared" si="52"/>
        <v>0</v>
      </c>
      <c r="O107" s="105">
        <f t="shared" si="52"/>
        <v>0</v>
      </c>
      <c r="P107" s="105">
        <f t="shared" si="52"/>
        <v>0</v>
      </c>
      <c r="Q107" s="105">
        <f t="shared" si="52"/>
        <v>0</v>
      </c>
      <c r="R107" s="105"/>
      <c r="S107" s="105"/>
      <c r="T107" s="105">
        <f>T108</f>
        <v>0</v>
      </c>
      <c r="U107" s="105"/>
      <c r="V107" s="105"/>
      <c r="W107" s="105">
        <f>W108</f>
        <v>0</v>
      </c>
      <c r="X107" s="105"/>
      <c r="Y107" s="105"/>
      <c r="Z107" s="65"/>
      <c r="AA107" s="65"/>
      <c r="AB107" s="132"/>
      <c r="AC107" s="132"/>
      <c r="AD107" s="132"/>
      <c r="AE107" s="132"/>
      <c r="AF107" s="132"/>
      <c r="AG107" s="132"/>
    </row>
    <row r="108" spans="1:33" s="17" customFormat="1" ht="0.75" customHeight="1" hidden="1">
      <c r="A108" s="65"/>
      <c r="B108" s="174"/>
      <c r="C108" s="101"/>
      <c r="D108" s="11"/>
      <c r="E108" s="102"/>
      <c r="F108" s="103"/>
      <c r="G108" s="11"/>
      <c r="H108" s="11"/>
      <c r="I108" s="104"/>
      <c r="J108" s="102"/>
      <c r="K108" s="81"/>
      <c r="L108" s="81"/>
      <c r="M108" s="81"/>
      <c r="N108" s="11"/>
      <c r="O108" s="81"/>
      <c r="P108" s="81"/>
      <c r="Q108" s="81"/>
      <c r="R108" s="105"/>
      <c r="S108" s="105"/>
      <c r="T108" s="81"/>
      <c r="U108" s="105"/>
      <c r="V108" s="105"/>
      <c r="W108" s="81"/>
      <c r="X108" s="105"/>
      <c r="Y108" s="105"/>
      <c r="Z108" s="65"/>
      <c r="AA108" s="65"/>
      <c r="AB108" s="132"/>
      <c r="AC108" s="132"/>
      <c r="AD108" s="132"/>
      <c r="AE108" s="132"/>
      <c r="AF108" s="132"/>
      <c r="AG108" s="132"/>
    </row>
    <row r="109" spans="1:33" s="17" customFormat="1" ht="30.75" customHeight="1">
      <c r="A109" s="65" t="s">
        <v>62</v>
      </c>
      <c r="B109" s="152" t="s">
        <v>205</v>
      </c>
      <c r="C109" s="107"/>
      <c r="D109" s="107"/>
      <c r="E109" s="107"/>
      <c r="F109" s="153"/>
      <c r="G109" s="107"/>
      <c r="H109" s="107"/>
      <c r="I109" s="107"/>
      <c r="J109" s="145"/>
      <c r="K109" s="105">
        <f aca="true" t="shared" si="53" ref="K109:S109">K110+K111</f>
        <v>6451.631</v>
      </c>
      <c r="L109" s="105">
        <f t="shared" si="53"/>
        <v>3000</v>
      </c>
      <c r="M109" s="105">
        <f t="shared" si="53"/>
        <v>0</v>
      </c>
      <c r="N109" s="105">
        <f t="shared" si="53"/>
        <v>5548</v>
      </c>
      <c r="O109" s="105">
        <f t="shared" si="53"/>
        <v>0</v>
      </c>
      <c r="P109" s="105">
        <f t="shared" si="53"/>
        <v>0</v>
      </c>
      <c r="Q109" s="105">
        <f t="shared" si="53"/>
        <v>3500</v>
      </c>
      <c r="R109" s="105">
        <f t="shared" si="53"/>
        <v>0</v>
      </c>
      <c r="S109" s="105">
        <f t="shared" si="53"/>
        <v>0</v>
      </c>
      <c r="T109" s="105">
        <f>T110+T111</f>
        <v>2950</v>
      </c>
      <c r="U109" s="114"/>
      <c r="V109" s="114"/>
      <c r="W109" s="105">
        <f>W110+W111</f>
        <v>2613</v>
      </c>
      <c r="X109" s="114"/>
      <c r="Y109" s="114"/>
      <c r="Z109" s="65"/>
      <c r="AA109" s="65"/>
      <c r="AB109" s="132"/>
      <c r="AC109" s="132"/>
      <c r="AD109" s="132"/>
      <c r="AE109" s="132"/>
      <c r="AF109" s="132"/>
      <c r="AG109" s="132"/>
    </row>
    <row r="110" spans="1:33" s="17" customFormat="1" ht="15.75">
      <c r="A110" s="65"/>
      <c r="B110" s="152" t="s">
        <v>75</v>
      </c>
      <c r="C110" s="107"/>
      <c r="D110" s="107"/>
      <c r="E110" s="107"/>
      <c r="F110" s="153"/>
      <c r="G110" s="107"/>
      <c r="H110" s="107"/>
      <c r="I110" s="107"/>
      <c r="J110" s="145"/>
      <c r="K110" s="105"/>
      <c r="L110" s="105"/>
      <c r="M110" s="114"/>
      <c r="N110" s="65"/>
      <c r="O110" s="105"/>
      <c r="P110" s="105"/>
      <c r="Q110" s="114"/>
      <c r="R110" s="114"/>
      <c r="S110" s="114"/>
      <c r="T110" s="114"/>
      <c r="U110" s="114"/>
      <c r="V110" s="114"/>
      <c r="W110" s="114"/>
      <c r="X110" s="114"/>
      <c r="Y110" s="114"/>
      <c r="Z110" s="65"/>
      <c r="AA110" s="65"/>
      <c r="AB110" s="132"/>
      <c r="AC110" s="132"/>
      <c r="AD110" s="132"/>
      <c r="AE110" s="132"/>
      <c r="AF110" s="132"/>
      <c r="AG110" s="132"/>
    </row>
    <row r="111" spans="1:33" s="17" customFormat="1" ht="15.75">
      <c r="A111" s="65"/>
      <c r="B111" s="152" t="s">
        <v>72</v>
      </c>
      <c r="C111" s="107"/>
      <c r="D111" s="107"/>
      <c r="E111" s="107"/>
      <c r="F111" s="153"/>
      <c r="G111" s="107"/>
      <c r="H111" s="107"/>
      <c r="I111" s="107"/>
      <c r="J111" s="145"/>
      <c r="K111" s="105">
        <f aca="true" t="shared" si="54" ref="K111:P111">SUM(K112:K113)</f>
        <v>6451.631</v>
      </c>
      <c r="L111" s="105">
        <f t="shared" si="54"/>
        <v>3000</v>
      </c>
      <c r="M111" s="105">
        <f t="shared" si="54"/>
        <v>0</v>
      </c>
      <c r="N111" s="105">
        <f t="shared" si="54"/>
        <v>5548</v>
      </c>
      <c r="O111" s="105">
        <f t="shared" si="54"/>
        <v>0</v>
      </c>
      <c r="P111" s="105">
        <f t="shared" si="54"/>
        <v>0</v>
      </c>
      <c r="Q111" s="105">
        <f>SUM(Q112:Q113)</f>
        <v>3500</v>
      </c>
      <c r="R111" s="114"/>
      <c r="S111" s="114"/>
      <c r="T111" s="105">
        <f>SUM(T112:T113)</f>
        <v>2950</v>
      </c>
      <c r="U111" s="114"/>
      <c r="V111" s="114"/>
      <c r="W111" s="105">
        <f>SUM(W112:W113)</f>
        <v>2613</v>
      </c>
      <c r="X111" s="114"/>
      <c r="Y111" s="114"/>
      <c r="Z111" s="65"/>
      <c r="AA111" s="65"/>
      <c r="AB111" s="132"/>
      <c r="AC111" s="132"/>
      <c r="AD111" s="132"/>
      <c r="AE111" s="132"/>
      <c r="AF111" s="132"/>
      <c r="AG111" s="132"/>
    </row>
    <row r="112" spans="1:33" s="17" customFormat="1" ht="105" customHeight="1">
      <c r="A112" s="11">
        <v>15</v>
      </c>
      <c r="B112" s="186" t="s">
        <v>112</v>
      </c>
      <c r="C112" s="101" t="s">
        <v>93</v>
      </c>
      <c r="D112" s="11" t="s">
        <v>88</v>
      </c>
      <c r="E112" s="102" t="s">
        <v>101</v>
      </c>
      <c r="F112" s="103">
        <v>7639894</v>
      </c>
      <c r="G112" s="170" t="s">
        <v>166</v>
      </c>
      <c r="H112" s="11"/>
      <c r="I112" s="104" t="s">
        <v>124</v>
      </c>
      <c r="J112" s="104" t="s">
        <v>125</v>
      </c>
      <c r="K112" s="81">
        <v>4453.631</v>
      </c>
      <c r="L112" s="81">
        <v>3000</v>
      </c>
      <c r="M112" s="81"/>
      <c r="N112" s="245">
        <v>3660</v>
      </c>
      <c r="O112" s="81"/>
      <c r="P112" s="81"/>
      <c r="Q112" s="81">
        <v>2000</v>
      </c>
      <c r="R112" s="114"/>
      <c r="S112" s="114"/>
      <c r="T112" s="81">
        <v>1450</v>
      </c>
      <c r="U112" s="114"/>
      <c r="V112" s="114"/>
      <c r="W112" s="81">
        <v>1450</v>
      </c>
      <c r="X112" s="114"/>
      <c r="Y112" s="114"/>
      <c r="Z112" s="11" t="s">
        <v>187</v>
      </c>
      <c r="AA112" s="11" t="s">
        <v>187</v>
      </c>
      <c r="AB112" s="132"/>
      <c r="AC112" s="132"/>
      <c r="AD112" s="132"/>
      <c r="AE112" s="132"/>
      <c r="AF112" s="132"/>
      <c r="AG112" s="132"/>
    </row>
    <row r="113" spans="1:33" s="20" customFormat="1" ht="165" customHeight="1">
      <c r="A113" s="11">
        <v>16</v>
      </c>
      <c r="B113" s="150" t="s">
        <v>113</v>
      </c>
      <c r="C113" s="101" t="s">
        <v>126</v>
      </c>
      <c r="D113" s="11" t="s">
        <v>88</v>
      </c>
      <c r="E113" s="102" t="s">
        <v>127</v>
      </c>
      <c r="F113" s="103">
        <v>7004686</v>
      </c>
      <c r="G113" s="170" t="s">
        <v>166</v>
      </c>
      <c r="H113" s="11"/>
      <c r="I113" s="104" t="s">
        <v>124</v>
      </c>
      <c r="J113" s="267" t="s">
        <v>260</v>
      </c>
      <c r="K113" s="81">
        <v>1998</v>
      </c>
      <c r="L113" s="81">
        <v>0</v>
      </c>
      <c r="M113" s="81"/>
      <c r="N113" s="244">
        <v>1888</v>
      </c>
      <c r="O113" s="81"/>
      <c r="P113" s="81"/>
      <c r="Q113" s="81">
        <v>1500</v>
      </c>
      <c r="R113" s="112"/>
      <c r="S113" s="112"/>
      <c r="T113" s="81">
        <v>1500</v>
      </c>
      <c r="U113" s="112"/>
      <c r="V113" s="112"/>
      <c r="W113" s="81">
        <v>1163</v>
      </c>
      <c r="X113" s="112"/>
      <c r="Y113" s="112"/>
      <c r="Z113" s="11"/>
      <c r="AA113" s="11"/>
      <c r="AB113" s="133"/>
      <c r="AC113" s="133"/>
      <c r="AD113" s="133"/>
      <c r="AE113" s="133"/>
      <c r="AF113" s="133"/>
      <c r="AG113" s="133"/>
    </row>
    <row r="114" spans="1:33" s="20" customFormat="1" ht="26.25" customHeight="1">
      <c r="A114" s="65" t="s">
        <v>64</v>
      </c>
      <c r="B114" s="152" t="s">
        <v>74</v>
      </c>
      <c r="C114" s="101"/>
      <c r="D114" s="11"/>
      <c r="E114" s="102"/>
      <c r="F114" s="103"/>
      <c r="G114" s="11"/>
      <c r="H114" s="101"/>
      <c r="I114" s="104"/>
      <c r="J114" s="102"/>
      <c r="K114" s="105">
        <f aca="true" t="shared" si="55" ref="K114:S114">K115+K118</f>
        <v>5009</v>
      </c>
      <c r="L114" s="105">
        <f t="shared" si="55"/>
        <v>5009</v>
      </c>
      <c r="M114" s="105">
        <f t="shared" si="55"/>
        <v>362</v>
      </c>
      <c r="N114" s="65">
        <f t="shared" si="55"/>
        <v>675</v>
      </c>
      <c r="O114" s="105">
        <f t="shared" si="55"/>
        <v>0</v>
      </c>
      <c r="P114" s="105">
        <f t="shared" si="55"/>
        <v>0</v>
      </c>
      <c r="Q114" s="105">
        <f t="shared" si="55"/>
        <v>0</v>
      </c>
      <c r="R114" s="105">
        <f t="shared" si="55"/>
        <v>0</v>
      </c>
      <c r="S114" s="105">
        <f t="shared" si="55"/>
        <v>0</v>
      </c>
      <c r="T114" s="105">
        <f aca="true" t="shared" si="56" ref="T114:Y114">T115+T118</f>
        <v>0</v>
      </c>
      <c r="U114" s="105">
        <f t="shared" si="56"/>
        <v>0</v>
      </c>
      <c r="V114" s="105">
        <f t="shared" si="56"/>
        <v>0</v>
      </c>
      <c r="W114" s="105">
        <f t="shared" si="56"/>
        <v>313</v>
      </c>
      <c r="X114" s="105">
        <f t="shared" si="56"/>
        <v>0</v>
      </c>
      <c r="Y114" s="105">
        <f t="shared" si="56"/>
        <v>0</v>
      </c>
      <c r="Z114" s="11"/>
      <c r="AA114" s="11"/>
      <c r="AB114" s="133"/>
      <c r="AC114" s="133"/>
      <c r="AD114" s="133"/>
      <c r="AE114" s="133"/>
      <c r="AF114" s="133"/>
      <c r="AG114" s="133"/>
    </row>
    <row r="115" spans="1:33" s="20" customFormat="1" ht="26.25" customHeight="1">
      <c r="A115" s="11"/>
      <c r="B115" s="152" t="s">
        <v>75</v>
      </c>
      <c r="C115" s="101"/>
      <c r="D115" s="11"/>
      <c r="E115" s="102"/>
      <c r="F115" s="103"/>
      <c r="G115" s="11"/>
      <c r="H115" s="101"/>
      <c r="I115" s="104"/>
      <c r="J115" s="102"/>
      <c r="K115" s="105">
        <f aca="true" t="shared" si="57" ref="K115:S115">SUM(K116:K117)</f>
        <v>5009</v>
      </c>
      <c r="L115" s="105">
        <f t="shared" si="57"/>
        <v>5009</v>
      </c>
      <c r="M115" s="105">
        <f t="shared" si="57"/>
        <v>362</v>
      </c>
      <c r="N115" s="65">
        <f t="shared" si="57"/>
        <v>675</v>
      </c>
      <c r="O115" s="105">
        <f t="shared" si="57"/>
        <v>0</v>
      </c>
      <c r="P115" s="105">
        <f t="shared" si="57"/>
        <v>0</v>
      </c>
      <c r="Q115" s="105">
        <f t="shared" si="57"/>
        <v>0</v>
      </c>
      <c r="R115" s="105">
        <f t="shared" si="57"/>
        <v>0</v>
      </c>
      <c r="S115" s="105">
        <f t="shared" si="57"/>
        <v>0</v>
      </c>
      <c r="T115" s="105">
        <f aca="true" t="shared" si="58" ref="T115:Y115">SUM(T116:T117)</f>
        <v>0</v>
      </c>
      <c r="U115" s="105">
        <f t="shared" si="58"/>
        <v>0</v>
      </c>
      <c r="V115" s="105">
        <f t="shared" si="58"/>
        <v>0</v>
      </c>
      <c r="W115" s="105">
        <f t="shared" si="58"/>
        <v>313</v>
      </c>
      <c r="X115" s="105">
        <f t="shared" si="58"/>
        <v>0</v>
      </c>
      <c r="Y115" s="105">
        <f t="shared" si="58"/>
        <v>0</v>
      </c>
      <c r="Z115" s="11"/>
      <c r="AA115" s="11"/>
      <c r="AB115" s="133"/>
      <c r="AC115" s="133"/>
      <c r="AD115" s="133"/>
      <c r="AE115" s="133"/>
      <c r="AF115" s="133"/>
      <c r="AG115" s="133"/>
    </row>
    <row r="116" spans="1:33" s="20" customFormat="1" ht="153.75" customHeight="1">
      <c r="A116" s="11">
        <v>17</v>
      </c>
      <c r="B116" s="186" t="s">
        <v>196</v>
      </c>
      <c r="C116" s="11" t="s">
        <v>201</v>
      </c>
      <c r="D116" s="11" t="s">
        <v>88</v>
      </c>
      <c r="E116" s="11" t="s">
        <v>101</v>
      </c>
      <c r="F116" s="156">
        <v>7580550</v>
      </c>
      <c r="G116" s="81">
        <v>463</v>
      </c>
      <c r="H116" s="81"/>
      <c r="I116" s="81" t="s">
        <v>89</v>
      </c>
      <c r="J116" s="104" t="s">
        <v>250</v>
      </c>
      <c r="K116" s="81">
        <v>5009</v>
      </c>
      <c r="L116" s="81">
        <v>5009</v>
      </c>
      <c r="M116" s="81">
        <f>N116-W116</f>
        <v>362</v>
      </c>
      <c r="N116" s="11">
        <v>675</v>
      </c>
      <c r="O116" s="81"/>
      <c r="P116" s="105"/>
      <c r="Q116" s="81"/>
      <c r="R116" s="105"/>
      <c r="S116" s="105"/>
      <c r="T116" s="81"/>
      <c r="U116" s="105"/>
      <c r="V116" s="105"/>
      <c r="W116" s="81">
        <f>264+49</f>
        <v>313</v>
      </c>
      <c r="X116" s="105"/>
      <c r="Y116" s="105"/>
      <c r="Z116" s="11" t="s">
        <v>218</v>
      </c>
      <c r="AA116" s="11" t="s">
        <v>218</v>
      </c>
      <c r="AB116" s="133"/>
      <c r="AC116" s="133"/>
      <c r="AD116" s="133"/>
      <c r="AE116" s="133"/>
      <c r="AF116" s="133"/>
      <c r="AG116" s="133"/>
    </row>
    <row r="117" spans="1:33" s="20" customFormat="1" ht="15.75" hidden="1">
      <c r="A117" s="81"/>
      <c r="B117" s="187"/>
      <c r="C117" s="101"/>
      <c r="D117" s="11"/>
      <c r="E117" s="102"/>
      <c r="F117" s="103"/>
      <c r="G117" s="11"/>
      <c r="H117" s="11"/>
      <c r="I117" s="104"/>
      <c r="J117" s="102"/>
      <c r="K117" s="81"/>
      <c r="L117" s="81"/>
      <c r="M117" s="81"/>
      <c r="N117" s="11"/>
      <c r="O117" s="81"/>
      <c r="P117" s="81"/>
      <c r="Q117" s="81"/>
      <c r="R117" s="105"/>
      <c r="S117" s="105"/>
      <c r="T117" s="81"/>
      <c r="U117" s="105"/>
      <c r="V117" s="105"/>
      <c r="W117" s="81"/>
      <c r="X117" s="105"/>
      <c r="Y117" s="105"/>
      <c r="Z117" s="11"/>
      <c r="AA117" s="11"/>
      <c r="AB117" s="133"/>
      <c r="AC117" s="133"/>
      <c r="AD117" s="133"/>
      <c r="AE117" s="133"/>
      <c r="AF117" s="133"/>
      <c r="AG117" s="133"/>
    </row>
    <row r="118" spans="1:33" s="24" customFormat="1" ht="26.25" customHeight="1">
      <c r="A118" s="114"/>
      <c r="B118" s="152" t="s">
        <v>72</v>
      </c>
      <c r="C118" s="107"/>
      <c r="D118" s="107"/>
      <c r="E118" s="175"/>
      <c r="F118" s="181"/>
      <c r="G118" s="107"/>
      <c r="H118" s="152"/>
      <c r="I118" s="104"/>
      <c r="J118" s="254"/>
      <c r="K118" s="105">
        <f aca="true" t="shared" si="59" ref="K118:P118">K120+K119</f>
        <v>0</v>
      </c>
      <c r="L118" s="105">
        <f t="shared" si="59"/>
        <v>0</v>
      </c>
      <c r="M118" s="105">
        <f t="shared" si="59"/>
        <v>0</v>
      </c>
      <c r="N118" s="65">
        <f t="shared" si="59"/>
        <v>0</v>
      </c>
      <c r="O118" s="105">
        <f t="shared" si="59"/>
        <v>0</v>
      </c>
      <c r="P118" s="105">
        <f t="shared" si="59"/>
        <v>0</v>
      </c>
      <c r="Q118" s="105">
        <f aca="true" t="shared" si="60" ref="Q118:V118">Q120+Q119</f>
        <v>0</v>
      </c>
      <c r="R118" s="105">
        <f t="shared" si="60"/>
        <v>0</v>
      </c>
      <c r="S118" s="105">
        <f t="shared" si="60"/>
        <v>0</v>
      </c>
      <c r="T118" s="105">
        <f t="shared" si="60"/>
        <v>0</v>
      </c>
      <c r="U118" s="105">
        <f t="shared" si="60"/>
        <v>0</v>
      </c>
      <c r="V118" s="105">
        <f t="shared" si="60"/>
        <v>0</v>
      </c>
      <c r="W118" s="105">
        <f>W120+W119</f>
        <v>0</v>
      </c>
      <c r="X118" s="105">
        <f>X120+X119</f>
        <v>0</v>
      </c>
      <c r="Y118" s="105">
        <f>Y120+Y119</f>
        <v>0</v>
      </c>
      <c r="Z118" s="11"/>
      <c r="AA118" s="11"/>
      <c r="AB118" s="132"/>
      <c r="AC118" s="132"/>
      <c r="AD118" s="132"/>
      <c r="AE118" s="132"/>
      <c r="AF118" s="132"/>
      <c r="AG118" s="132"/>
    </row>
    <row r="119" spans="1:33" s="24" customFormat="1" ht="15.75" hidden="1">
      <c r="A119" s="81"/>
      <c r="B119" s="184"/>
      <c r="C119" s="101"/>
      <c r="D119" s="11"/>
      <c r="E119" s="102"/>
      <c r="F119" s="103"/>
      <c r="G119" s="11"/>
      <c r="H119" s="11"/>
      <c r="I119" s="104"/>
      <c r="J119" s="102"/>
      <c r="K119" s="81"/>
      <c r="L119" s="81"/>
      <c r="M119" s="81"/>
      <c r="N119" s="1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11"/>
      <c r="AA119" s="11"/>
      <c r="AB119" s="132"/>
      <c r="AC119" s="132"/>
      <c r="AD119" s="132"/>
      <c r="AE119" s="132"/>
      <c r="AF119" s="132"/>
      <c r="AG119" s="132"/>
    </row>
    <row r="120" spans="1:33" s="24" customFormat="1" ht="15.75" hidden="1">
      <c r="A120" s="81"/>
      <c r="B120" s="184"/>
      <c r="C120" s="11"/>
      <c r="D120" s="11"/>
      <c r="E120" s="11"/>
      <c r="F120" s="156"/>
      <c r="G120" s="81"/>
      <c r="H120" s="81"/>
      <c r="I120" s="81"/>
      <c r="J120" s="102"/>
      <c r="K120" s="81"/>
      <c r="L120" s="81"/>
      <c r="M120" s="81"/>
      <c r="N120" s="11"/>
      <c r="O120" s="81"/>
      <c r="P120" s="105"/>
      <c r="Q120" s="81"/>
      <c r="R120" s="105"/>
      <c r="S120" s="105"/>
      <c r="T120" s="81"/>
      <c r="U120" s="105"/>
      <c r="V120" s="105"/>
      <c r="W120" s="81"/>
      <c r="X120" s="105"/>
      <c r="Y120" s="105"/>
      <c r="Z120" s="11"/>
      <c r="AA120" s="11"/>
      <c r="AB120" s="132"/>
      <c r="AC120" s="132"/>
      <c r="AD120" s="132"/>
      <c r="AE120" s="132"/>
      <c r="AF120" s="132"/>
      <c r="AG120" s="132"/>
    </row>
    <row r="121" spans="1:33" s="24" customFormat="1" ht="0.75" customHeight="1" hidden="1">
      <c r="A121" s="81"/>
      <c r="B121" s="160" t="s">
        <v>102</v>
      </c>
      <c r="C121" s="11"/>
      <c r="D121" s="11"/>
      <c r="E121" s="11"/>
      <c r="F121" s="156"/>
      <c r="G121" s="81"/>
      <c r="H121" s="81"/>
      <c r="I121" s="81"/>
      <c r="J121" s="102"/>
      <c r="K121" s="105">
        <f aca="true" t="shared" si="61" ref="K121:S121">K122+K125</f>
        <v>0</v>
      </c>
      <c r="L121" s="105">
        <f t="shared" si="61"/>
        <v>0</v>
      </c>
      <c r="M121" s="105">
        <f t="shared" si="61"/>
        <v>0</v>
      </c>
      <c r="N121" s="65">
        <f t="shared" si="61"/>
        <v>0</v>
      </c>
      <c r="O121" s="105">
        <f t="shared" si="61"/>
        <v>0</v>
      </c>
      <c r="P121" s="105">
        <f t="shared" si="61"/>
        <v>0</v>
      </c>
      <c r="Q121" s="105">
        <f t="shared" si="61"/>
        <v>0</v>
      </c>
      <c r="R121" s="105">
        <f t="shared" si="61"/>
        <v>0</v>
      </c>
      <c r="S121" s="105">
        <f t="shared" si="61"/>
        <v>0</v>
      </c>
      <c r="T121" s="105">
        <f aca="true" t="shared" si="62" ref="T121:Y121">T122+T125</f>
        <v>0</v>
      </c>
      <c r="U121" s="105">
        <f t="shared" si="62"/>
        <v>0</v>
      </c>
      <c r="V121" s="105">
        <f t="shared" si="62"/>
        <v>0</v>
      </c>
      <c r="W121" s="105">
        <f t="shared" si="62"/>
        <v>0</v>
      </c>
      <c r="X121" s="105">
        <f t="shared" si="62"/>
        <v>0</v>
      </c>
      <c r="Y121" s="105">
        <f t="shared" si="62"/>
        <v>0</v>
      </c>
      <c r="Z121" s="11"/>
      <c r="AA121" s="11"/>
      <c r="AB121" s="132"/>
      <c r="AC121" s="132"/>
      <c r="AD121" s="132"/>
      <c r="AE121" s="132"/>
      <c r="AF121" s="132"/>
      <c r="AG121" s="132"/>
    </row>
    <row r="122" spans="1:33" s="24" customFormat="1" ht="15.75" hidden="1">
      <c r="A122" s="81"/>
      <c r="B122" s="160" t="s">
        <v>7</v>
      </c>
      <c r="C122" s="11"/>
      <c r="D122" s="11"/>
      <c r="E122" s="11"/>
      <c r="F122" s="156"/>
      <c r="G122" s="81"/>
      <c r="H122" s="81"/>
      <c r="I122" s="81"/>
      <c r="J122" s="102"/>
      <c r="K122" s="105">
        <f>K124</f>
        <v>0</v>
      </c>
      <c r="L122" s="105">
        <f aca="true" t="shared" si="63" ref="L122:S122">L124</f>
        <v>0</v>
      </c>
      <c r="M122" s="105">
        <f t="shared" si="63"/>
        <v>0</v>
      </c>
      <c r="N122" s="65">
        <v>0</v>
      </c>
      <c r="O122" s="105">
        <f t="shared" si="63"/>
        <v>0</v>
      </c>
      <c r="P122" s="105">
        <f t="shared" si="63"/>
        <v>0</v>
      </c>
      <c r="Q122" s="105">
        <f t="shared" si="63"/>
        <v>0</v>
      </c>
      <c r="R122" s="105">
        <f t="shared" si="63"/>
        <v>0</v>
      </c>
      <c r="S122" s="105">
        <f t="shared" si="63"/>
        <v>0</v>
      </c>
      <c r="T122" s="105">
        <f aca="true" t="shared" si="64" ref="T122:Y122">T124</f>
        <v>0</v>
      </c>
      <c r="U122" s="105">
        <f t="shared" si="64"/>
        <v>0</v>
      </c>
      <c r="V122" s="105">
        <f t="shared" si="64"/>
        <v>0</v>
      </c>
      <c r="W122" s="105">
        <f t="shared" si="64"/>
        <v>0</v>
      </c>
      <c r="X122" s="105">
        <f t="shared" si="64"/>
        <v>0</v>
      </c>
      <c r="Y122" s="105">
        <f t="shared" si="64"/>
        <v>0</v>
      </c>
      <c r="Z122" s="11"/>
      <c r="AA122" s="11"/>
      <c r="AB122" s="132"/>
      <c r="AC122" s="132"/>
      <c r="AD122" s="132"/>
      <c r="AE122" s="132"/>
      <c r="AF122" s="132"/>
      <c r="AG122" s="132"/>
    </row>
    <row r="123" spans="1:33" s="24" customFormat="1" ht="15.75" hidden="1">
      <c r="A123" s="81"/>
      <c r="B123" s="152" t="s">
        <v>75</v>
      </c>
      <c r="C123" s="11"/>
      <c r="D123" s="11"/>
      <c r="E123" s="11"/>
      <c r="F123" s="156"/>
      <c r="G123" s="81"/>
      <c r="H123" s="81"/>
      <c r="I123" s="81"/>
      <c r="J123" s="102"/>
      <c r="K123" s="105">
        <f>K124</f>
        <v>0</v>
      </c>
      <c r="L123" s="105">
        <f aca="true" t="shared" si="65" ref="L123:Y123">L124</f>
        <v>0</v>
      </c>
      <c r="M123" s="105">
        <f t="shared" si="65"/>
        <v>0</v>
      </c>
      <c r="N123" s="105"/>
      <c r="O123" s="105">
        <f t="shared" si="65"/>
        <v>0</v>
      </c>
      <c r="P123" s="105">
        <f t="shared" si="65"/>
        <v>0</v>
      </c>
      <c r="Q123" s="105">
        <f t="shared" si="65"/>
        <v>0</v>
      </c>
      <c r="R123" s="105">
        <f t="shared" si="65"/>
        <v>0</v>
      </c>
      <c r="S123" s="105">
        <f t="shared" si="65"/>
        <v>0</v>
      </c>
      <c r="T123" s="105">
        <f t="shared" si="65"/>
        <v>0</v>
      </c>
      <c r="U123" s="105">
        <f t="shared" si="65"/>
        <v>0</v>
      </c>
      <c r="V123" s="105">
        <f t="shared" si="65"/>
        <v>0</v>
      </c>
      <c r="W123" s="105">
        <f t="shared" si="65"/>
        <v>0</v>
      </c>
      <c r="X123" s="105">
        <f t="shared" si="65"/>
        <v>0</v>
      </c>
      <c r="Y123" s="105">
        <f t="shared" si="65"/>
        <v>0</v>
      </c>
      <c r="Z123" s="11"/>
      <c r="AA123" s="11"/>
      <c r="AB123" s="132"/>
      <c r="AC123" s="132"/>
      <c r="AD123" s="132"/>
      <c r="AE123" s="132"/>
      <c r="AF123" s="132"/>
      <c r="AG123" s="132"/>
    </row>
    <row r="124" spans="1:33" s="24" customFormat="1" ht="15.75" hidden="1">
      <c r="A124" s="81"/>
      <c r="B124" s="184"/>
      <c r="C124" s="11"/>
      <c r="D124" s="11"/>
      <c r="E124" s="11"/>
      <c r="F124" s="156"/>
      <c r="G124" s="81"/>
      <c r="H124" s="81"/>
      <c r="I124" s="81"/>
      <c r="J124" s="178"/>
      <c r="K124" s="81"/>
      <c r="L124" s="81"/>
      <c r="M124" s="81"/>
      <c r="N124" s="11"/>
      <c r="O124" s="81"/>
      <c r="P124" s="105"/>
      <c r="Q124" s="81"/>
      <c r="R124" s="105"/>
      <c r="S124" s="105"/>
      <c r="T124" s="81"/>
      <c r="U124" s="105"/>
      <c r="V124" s="105"/>
      <c r="W124" s="81"/>
      <c r="X124" s="105"/>
      <c r="Y124" s="105"/>
      <c r="Z124" s="11"/>
      <c r="AA124" s="11"/>
      <c r="AB124" s="132"/>
      <c r="AC124" s="132"/>
      <c r="AD124" s="132"/>
      <c r="AE124" s="132"/>
      <c r="AF124" s="132"/>
      <c r="AG124" s="132"/>
    </row>
    <row r="125" spans="1:33" s="24" customFormat="1" ht="15.75" hidden="1">
      <c r="A125" s="81"/>
      <c r="B125" s="160" t="s">
        <v>11</v>
      </c>
      <c r="C125" s="11"/>
      <c r="D125" s="11"/>
      <c r="E125" s="11"/>
      <c r="F125" s="156"/>
      <c r="G125" s="81"/>
      <c r="H125" s="81"/>
      <c r="I125" s="81"/>
      <c r="J125" s="102"/>
      <c r="K125" s="105">
        <f>K128</f>
        <v>0</v>
      </c>
      <c r="L125" s="105">
        <f aca="true" t="shared" si="66" ref="L125:S125">L128</f>
        <v>0</v>
      </c>
      <c r="M125" s="105">
        <f t="shared" si="66"/>
        <v>0</v>
      </c>
      <c r="N125" s="65">
        <f t="shared" si="66"/>
        <v>0</v>
      </c>
      <c r="O125" s="105">
        <f t="shared" si="66"/>
        <v>0</v>
      </c>
      <c r="P125" s="105">
        <f t="shared" si="66"/>
        <v>0</v>
      </c>
      <c r="Q125" s="105">
        <f t="shared" si="66"/>
        <v>0</v>
      </c>
      <c r="R125" s="105">
        <f t="shared" si="66"/>
        <v>0</v>
      </c>
      <c r="S125" s="105">
        <f t="shared" si="66"/>
        <v>0</v>
      </c>
      <c r="T125" s="105">
        <f aca="true" t="shared" si="67" ref="T125:Y125">T128</f>
        <v>0</v>
      </c>
      <c r="U125" s="105">
        <f t="shared" si="67"/>
        <v>0</v>
      </c>
      <c r="V125" s="105">
        <f t="shared" si="67"/>
        <v>0</v>
      </c>
      <c r="W125" s="105">
        <f t="shared" si="67"/>
        <v>0</v>
      </c>
      <c r="X125" s="105">
        <f t="shared" si="67"/>
        <v>0</v>
      </c>
      <c r="Y125" s="105">
        <f t="shared" si="67"/>
        <v>0</v>
      </c>
      <c r="Z125" s="11"/>
      <c r="AA125" s="11"/>
      <c r="AB125" s="132"/>
      <c r="AC125" s="132"/>
      <c r="AD125" s="132"/>
      <c r="AE125" s="132"/>
      <c r="AF125" s="132"/>
      <c r="AG125" s="132"/>
    </row>
    <row r="126" spans="1:33" s="24" customFormat="1" ht="15.75" hidden="1">
      <c r="A126" s="81"/>
      <c r="B126" s="152" t="s">
        <v>75</v>
      </c>
      <c r="C126" s="11"/>
      <c r="D126" s="11"/>
      <c r="E126" s="11"/>
      <c r="F126" s="156"/>
      <c r="G126" s="81"/>
      <c r="H126" s="81"/>
      <c r="I126" s="81"/>
      <c r="J126" s="102"/>
      <c r="K126" s="105"/>
      <c r="L126" s="105"/>
      <c r="M126" s="105"/>
      <c r="N126" s="6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1"/>
      <c r="AA126" s="11"/>
      <c r="AB126" s="132"/>
      <c r="AC126" s="132"/>
      <c r="AD126" s="132"/>
      <c r="AE126" s="132"/>
      <c r="AF126" s="132"/>
      <c r="AG126" s="132"/>
    </row>
    <row r="127" spans="1:33" s="24" customFormat="1" ht="15.75" hidden="1">
      <c r="A127" s="81"/>
      <c r="B127" s="152" t="s">
        <v>72</v>
      </c>
      <c r="C127" s="11"/>
      <c r="D127" s="11"/>
      <c r="E127" s="11"/>
      <c r="F127" s="156"/>
      <c r="G127" s="81"/>
      <c r="H127" s="81"/>
      <c r="I127" s="81"/>
      <c r="J127" s="102"/>
      <c r="K127" s="105">
        <f>K128</f>
        <v>0</v>
      </c>
      <c r="L127" s="105">
        <f aca="true" t="shared" si="68" ref="L127:Y127">L128</f>
        <v>0</v>
      </c>
      <c r="M127" s="105">
        <f t="shared" si="68"/>
        <v>0</v>
      </c>
      <c r="N127" s="105">
        <f t="shared" si="68"/>
        <v>0</v>
      </c>
      <c r="O127" s="105">
        <f t="shared" si="68"/>
        <v>0</v>
      </c>
      <c r="P127" s="105">
        <f t="shared" si="68"/>
        <v>0</v>
      </c>
      <c r="Q127" s="105">
        <f t="shared" si="68"/>
        <v>0</v>
      </c>
      <c r="R127" s="105">
        <f t="shared" si="68"/>
        <v>0</v>
      </c>
      <c r="S127" s="105">
        <f t="shared" si="68"/>
        <v>0</v>
      </c>
      <c r="T127" s="105">
        <f t="shared" si="68"/>
        <v>0</v>
      </c>
      <c r="U127" s="105">
        <f t="shared" si="68"/>
        <v>0</v>
      </c>
      <c r="V127" s="105">
        <f t="shared" si="68"/>
        <v>0</v>
      </c>
      <c r="W127" s="105">
        <f t="shared" si="68"/>
        <v>0</v>
      </c>
      <c r="X127" s="105">
        <f t="shared" si="68"/>
        <v>0</v>
      </c>
      <c r="Y127" s="105">
        <f t="shared" si="68"/>
        <v>0</v>
      </c>
      <c r="Z127" s="11"/>
      <c r="AA127" s="11"/>
      <c r="AB127" s="132"/>
      <c r="AC127" s="132"/>
      <c r="AD127" s="132"/>
      <c r="AE127" s="132"/>
      <c r="AF127" s="132"/>
      <c r="AG127" s="132"/>
    </row>
    <row r="128" spans="1:33" s="24" customFormat="1" ht="0.75" customHeight="1">
      <c r="A128" s="81"/>
      <c r="B128" s="150"/>
      <c r="C128" s="11"/>
      <c r="D128" s="81"/>
      <c r="E128" s="11"/>
      <c r="F128" s="156"/>
      <c r="G128" s="81"/>
      <c r="H128" s="81"/>
      <c r="I128" s="81"/>
      <c r="J128" s="102"/>
      <c r="K128" s="81"/>
      <c r="L128" s="81"/>
      <c r="M128" s="81"/>
      <c r="N128" s="11"/>
      <c r="O128" s="81"/>
      <c r="P128" s="105"/>
      <c r="Q128" s="81"/>
      <c r="R128" s="105"/>
      <c r="S128" s="105"/>
      <c r="T128" s="81"/>
      <c r="U128" s="105"/>
      <c r="V128" s="105"/>
      <c r="W128" s="81"/>
      <c r="X128" s="105"/>
      <c r="Y128" s="105"/>
      <c r="Z128" s="11"/>
      <c r="AA128" s="11"/>
      <c r="AB128" s="132"/>
      <c r="AC128" s="132"/>
      <c r="AD128" s="132"/>
      <c r="AE128" s="132"/>
      <c r="AF128" s="132"/>
      <c r="AG128" s="132"/>
    </row>
    <row r="129" spans="1:33" s="24" customFormat="1" ht="24.75" customHeight="1">
      <c r="A129" s="115" t="s">
        <v>76</v>
      </c>
      <c r="B129" s="115" t="s">
        <v>12</v>
      </c>
      <c r="C129" s="188"/>
      <c r="D129" s="188"/>
      <c r="E129" s="115"/>
      <c r="F129" s="189"/>
      <c r="G129" s="115"/>
      <c r="H129" s="115"/>
      <c r="I129" s="115"/>
      <c r="J129" s="255"/>
      <c r="K129" s="190"/>
      <c r="L129" s="190"/>
      <c r="M129" s="190"/>
      <c r="N129" s="188"/>
      <c r="O129" s="191" t="s">
        <v>150</v>
      </c>
      <c r="P129" s="190"/>
      <c r="Q129" s="190">
        <v>700</v>
      </c>
      <c r="R129" s="190"/>
      <c r="S129" s="190"/>
      <c r="T129" s="192">
        <v>1800</v>
      </c>
      <c r="U129" s="190"/>
      <c r="V129" s="190"/>
      <c r="W129" s="192">
        <v>1700</v>
      </c>
      <c r="X129" s="190"/>
      <c r="Y129" s="190"/>
      <c r="Z129" s="188"/>
      <c r="AA129" s="188"/>
      <c r="AB129" s="132"/>
      <c r="AC129" s="132"/>
      <c r="AD129" s="132"/>
      <c r="AE129" s="132"/>
      <c r="AF129" s="132"/>
      <c r="AG129" s="132"/>
    </row>
    <row r="130" spans="1:33" s="24" customFormat="1" ht="25.5" customHeight="1">
      <c r="A130" s="115" t="s">
        <v>83</v>
      </c>
      <c r="B130" s="115" t="s">
        <v>37</v>
      </c>
      <c r="C130" s="188"/>
      <c r="D130" s="188"/>
      <c r="E130" s="115"/>
      <c r="F130" s="189"/>
      <c r="G130" s="115"/>
      <c r="H130" s="115"/>
      <c r="I130" s="115"/>
      <c r="J130" s="255"/>
      <c r="K130" s="190"/>
      <c r="L130" s="190"/>
      <c r="M130" s="190"/>
      <c r="N130" s="188"/>
      <c r="O130" s="193">
        <v>11133</v>
      </c>
      <c r="P130" s="194"/>
      <c r="Q130" s="194">
        <v>30460</v>
      </c>
      <c r="R130" s="194"/>
      <c r="S130" s="194"/>
      <c r="T130" s="243">
        <v>6698</v>
      </c>
      <c r="U130" s="194"/>
      <c r="V130" s="194"/>
      <c r="W130" s="194"/>
      <c r="X130" s="194"/>
      <c r="Y130" s="194"/>
      <c r="Z130" s="194"/>
      <c r="AA130" s="194"/>
      <c r="AB130" s="132"/>
      <c r="AC130" s="132"/>
      <c r="AD130" s="132"/>
      <c r="AE130" s="132"/>
      <c r="AF130" s="132"/>
      <c r="AG130" s="132"/>
    </row>
    <row r="131" spans="1:33" s="24" customFormat="1" ht="15" customHeight="1" hidden="1">
      <c r="A131" s="61"/>
      <c r="B131" s="61"/>
      <c r="C131" s="195"/>
      <c r="D131" s="195"/>
      <c r="E131" s="61"/>
      <c r="F131" s="196"/>
      <c r="G131" s="61"/>
      <c r="H131" s="61"/>
      <c r="I131" s="61"/>
      <c r="J131" s="256"/>
      <c r="K131" s="197"/>
      <c r="L131" s="197"/>
      <c r="M131" s="197"/>
      <c r="N131" s="195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5"/>
      <c r="AA131" s="195"/>
      <c r="AB131" s="132"/>
      <c r="AC131" s="132"/>
      <c r="AD131" s="132"/>
      <c r="AE131" s="132"/>
      <c r="AF131" s="132"/>
      <c r="AG131" s="132"/>
    </row>
    <row r="132" spans="1:33" s="50" customFormat="1" ht="27.75" customHeight="1" hidden="1">
      <c r="A132" s="58" t="s">
        <v>153</v>
      </c>
      <c r="B132" s="58"/>
      <c r="C132" s="199"/>
      <c r="D132" s="199"/>
      <c r="E132" s="58"/>
      <c r="F132" s="200"/>
      <c r="G132" s="58"/>
      <c r="H132" s="58"/>
      <c r="I132" s="58"/>
      <c r="J132" s="257"/>
      <c r="K132" s="201">
        <f aca="true" t="shared" si="69" ref="K132:S132">SUM(K133:K137)</f>
        <v>89031.10800000001</v>
      </c>
      <c r="L132" s="201">
        <f t="shared" si="69"/>
        <v>89031.10800000001</v>
      </c>
      <c r="M132" s="201">
        <f t="shared" si="69"/>
        <v>0</v>
      </c>
      <c r="N132" s="201">
        <f t="shared" si="69"/>
        <v>85500</v>
      </c>
      <c r="O132" s="201">
        <f t="shared" si="69"/>
        <v>11133</v>
      </c>
      <c r="P132" s="201">
        <f t="shared" si="69"/>
        <v>0</v>
      </c>
      <c r="Q132" s="201">
        <f t="shared" si="69"/>
        <v>32460</v>
      </c>
      <c r="R132" s="201">
        <f t="shared" si="69"/>
        <v>0</v>
      </c>
      <c r="S132" s="201">
        <f t="shared" si="69"/>
        <v>0</v>
      </c>
      <c r="T132" s="201">
        <f aca="true" t="shared" si="70" ref="T132:Y132">SUM(T133:T137)</f>
        <v>32460</v>
      </c>
      <c r="U132" s="201">
        <f t="shared" si="70"/>
        <v>0</v>
      </c>
      <c r="V132" s="201">
        <f t="shared" si="70"/>
        <v>0</v>
      </c>
      <c r="W132" s="201">
        <f t="shared" si="70"/>
        <v>32460</v>
      </c>
      <c r="X132" s="201">
        <f t="shared" si="70"/>
        <v>0</v>
      </c>
      <c r="Y132" s="201">
        <f t="shared" si="70"/>
        <v>0</v>
      </c>
      <c r="Z132" s="199"/>
      <c r="AA132" s="199"/>
      <c r="AB132" s="135"/>
      <c r="AC132" s="135"/>
      <c r="AD132" s="135"/>
      <c r="AE132" s="135"/>
      <c r="AF132" s="135"/>
      <c r="AG132" s="135"/>
    </row>
    <row r="133" spans="1:33" s="20" customFormat="1" ht="73.5" customHeight="1" hidden="1">
      <c r="A133" s="22">
        <v>1</v>
      </c>
      <c r="B133" s="51" t="s">
        <v>100</v>
      </c>
      <c r="C133" s="52" t="s">
        <v>93</v>
      </c>
      <c r="D133" s="53" t="s">
        <v>88</v>
      </c>
      <c r="E133" s="54" t="s">
        <v>101</v>
      </c>
      <c r="F133" s="55">
        <v>7562657</v>
      </c>
      <c r="G133" s="53"/>
      <c r="H133" s="53"/>
      <c r="I133" s="56" t="s">
        <v>89</v>
      </c>
      <c r="J133" s="54" t="s">
        <v>156</v>
      </c>
      <c r="K133" s="22">
        <v>51052.108</v>
      </c>
      <c r="L133" s="22">
        <v>51052.108</v>
      </c>
      <c r="M133" s="22"/>
      <c r="N133" s="53">
        <v>50500</v>
      </c>
      <c r="O133" s="22"/>
      <c r="P133" s="22"/>
      <c r="Q133" s="22">
        <v>15000</v>
      </c>
      <c r="R133" s="57"/>
      <c r="S133" s="57"/>
      <c r="T133" s="22">
        <v>15000</v>
      </c>
      <c r="U133" s="57"/>
      <c r="V133" s="57"/>
      <c r="W133" s="22">
        <v>15000</v>
      </c>
      <c r="X133" s="57"/>
      <c r="Y133" s="57"/>
      <c r="Z133" s="18" t="s">
        <v>157</v>
      </c>
      <c r="AA133" s="18" t="s">
        <v>157</v>
      </c>
      <c r="AB133" s="133"/>
      <c r="AC133" s="133"/>
      <c r="AD133" s="133"/>
      <c r="AE133" s="133"/>
      <c r="AF133" s="133"/>
      <c r="AG133" s="133"/>
    </row>
    <row r="134" spans="1:33" s="17" customFormat="1" ht="77.25" customHeight="1" hidden="1">
      <c r="A134" s="21">
        <v>2</v>
      </c>
      <c r="B134" s="202" t="s">
        <v>99</v>
      </c>
      <c r="C134" s="203" t="s">
        <v>87</v>
      </c>
      <c r="D134" s="18" t="s">
        <v>88</v>
      </c>
      <c r="E134" s="204" t="s">
        <v>131</v>
      </c>
      <c r="F134" s="205">
        <v>7479789</v>
      </c>
      <c r="G134" s="18"/>
      <c r="H134" s="18"/>
      <c r="I134" s="206" t="s">
        <v>91</v>
      </c>
      <c r="J134" s="204" t="s">
        <v>132</v>
      </c>
      <c r="K134" s="21">
        <v>37979</v>
      </c>
      <c r="L134" s="21">
        <v>37979</v>
      </c>
      <c r="M134" s="21"/>
      <c r="N134" s="18">
        <v>35000</v>
      </c>
      <c r="O134" s="21"/>
      <c r="P134" s="21"/>
      <c r="Q134" s="21">
        <f>11080</f>
        <v>11080</v>
      </c>
      <c r="R134" s="207"/>
      <c r="S134" s="207"/>
      <c r="T134" s="21">
        <f>11080</f>
        <v>11080</v>
      </c>
      <c r="U134" s="207"/>
      <c r="V134" s="207"/>
      <c r="W134" s="21">
        <f>11080</f>
        <v>11080</v>
      </c>
      <c r="X134" s="207"/>
      <c r="Y134" s="207"/>
      <c r="Z134" s="18" t="s">
        <v>157</v>
      </c>
      <c r="AA134" s="18" t="s">
        <v>157</v>
      </c>
      <c r="AB134" s="132"/>
      <c r="AC134" s="132"/>
      <c r="AD134" s="132"/>
      <c r="AE134" s="132"/>
      <c r="AF134" s="132"/>
      <c r="AG134" s="132"/>
    </row>
    <row r="135" spans="1:33" s="17" customFormat="1" ht="77.25" customHeight="1" hidden="1">
      <c r="A135" s="60"/>
      <c r="B135" s="208"/>
      <c r="C135" s="209"/>
      <c r="D135" s="210"/>
      <c r="E135" s="211"/>
      <c r="F135" s="212"/>
      <c r="G135" s="210"/>
      <c r="H135" s="210"/>
      <c r="I135" s="213"/>
      <c r="J135" s="211"/>
      <c r="K135" s="60"/>
      <c r="L135" s="60"/>
      <c r="M135" s="60"/>
      <c r="N135" s="210"/>
      <c r="O135" s="60"/>
      <c r="P135" s="60"/>
      <c r="Q135" s="60"/>
      <c r="R135" s="214"/>
      <c r="S135" s="214"/>
      <c r="T135" s="60"/>
      <c r="U135" s="214"/>
      <c r="V135" s="214"/>
      <c r="W135" s="60"/>
      <c r="X135" s="214"/>
      <c r="Y135" s="214"/>
      <c r="Z135" s="210"/>
      <c r="AA135" s="210"/>
      <c r="AB135" s="132"/>
      <c r="AC135" s="132"/>
      <c r="AD135" s="132"/>
      <c r="AE135" s="132"/>
      <c r="AF135" s="132"/>
      <c r="AG135" s="132"/>
    </row>
    <row r="136" spans="1:33" s="17" customFormat="1" ht="15.75" customHeight="1" hidden="1">
      <c r="A136" s="60"/>
      <c r="B136" s="208"/>
      <c r="C136" s="209"/>
      <c r="D136" s="210"/>
      <c r="E136" s="211"/>
      <c r="F136" s="212"/>
      <c r="G136" s="210"/>
      <c r="H136" s="210"/>
      <c r="I136" s="213"/>
      <c r="J136" s="211"/>
      <c r="K136" s="60"/>
      <c r="L136" s="60"/>
      <c r="M136" s="60"/>
      <c r="N136" s="210"/>
      <c r="O136" s="60"/>
      <c r="P136" s="60"/>
      <c r="Q136" s="60"/>
      <c r="R136" s="214"/>
      <c r="S136" s="214"/>
      <c r="T136" s="60"/>
      <c r="U136" s="214"/>
      <c r="V136" s="214"/>
      <c r="W136" s="60"/>
      <c r="X136" s="214"/>
      <c r="Y136" s="214"/>
      <c r="Z136" s="210"/>
      <c r="AA136" s="210"/>
      <c r="AB136" s="132"/>
      <c r="AC136" s="132"/>
      <c r="AD136" s="132"/>
      <c r="AE136" s="132"/>
      <c r="AF136" s="132"/>
      <c r="AG136" s="132"/>
    </row>
    <row r="137" spans="1:33" s="46" customFormat="1" ht="15.75" customHeight="1" hidden="1">
      <c r="A137" s="59" t="s">
        <v>83</v>
      </c>
      <c r="B137" s="59" t="s">
        <v>37</v>
      </c>
      <c r="C137" s="215"/>
      <c r="D137" s="215"/>
      <c r="E137" s="59"/>
      <c r="F137" s="216"/>
      <c r="G137" s="59"/>
      <c r="H137" s="59"/>
      <c r="I137" s="59"/>
      <c r="J137" s="258"/>
      <c r="K137" s="217"/>
      <c r="L137" s="217"/>
      <c r="M137" s="217"/>
      <c r="N137" s="215"/>
      <c r="O137" s="218">
        <v>11133</v>
      </c>
      <c r="P137" s="219"/>
      <c r="Q137" s="219">
        <v>6380</v>
      </c>
      <c r="R137" s="219"/>
      <c r="S137" s="219"/>
      <c r="T137" s="219">
        <v>6380</v>
      </c>
      <c r="U137" s="219"/>
      <c r="V137" s="219"/>
      <c r="W137" s="219">
        <v>6380</v>
      </c>
      <c r="X137" s="219"/>
      <c r="Y137" s="219"/>
      <c r="Z137" s="219"/>
      <c r="AA137" s="219"/>
      <c r="AB137" s="133"/>
      <c r="AC137" s="133"/>
      <c r="AD137" s="133"/>
      <c r="AE137" s="133"/>
      <c r="AF137" s="133"/>
      <c r="AG137" s="133"/>
    </row>
    <row r="138" spans="1:27" ht="15" hidden="1">
      <c r="A138" s="31"/>
      <c r="B138" s="31"/>
      <c r="C138" s="220"/>
      <c r="D138" s="220"/>
      <c r="E138" s="31"/>
      <c r="F138" s="221"/>
      <c r="G138" s="31"/>
      <c r="H138" s="31"/>
      <c r="I138" s="31"/>
      <c r="J138" s="31"/>
      <c r="K138" s="222"/>
      <c r="L138" s="222"/>
      <c r="M138" s="222"/>
      <c r="N138" s="220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3"/>
      <c r="AA138" s="223"/>
    </row>
    <row r="139" spans="1:33" s="49" customFormat="1" ht="18.75" hidden="1">
      <c r="A139" s="331"/>
      <c r="B139" s="332"/>
      <c r="C139" s="332"/>
      <c r="D139" s="332"/>
      <c r="E139" s="332"/>
      <c r="F139" s="332"/>
      <c r="G139" s="332"/>
      <c r="H139" s="332"/>
      <c r="I139" s="332"/>
      <c r="J139" s="333"/>
      <c r="K139" s="224">
        <f>SUM(K140:K141)</f>
        <v>5855.189</v>
      </c>
      <c r="L139" s="224">
        <f aca="true" t="shared" si="71" ref="L139:S139">SUM(L140:L141)</f>
        <v>5855.189</v>
      </c>
      <c r="M139" s="224">
        <f t="shared" si="71"/>
        <v>0</v>
      </c>
      <c r="N139" s="224">
        <f t="shared" si="71"/>
        <v>5400</v>
      </c>
      <c r="O139" s="224">
        <f t="shared" si="71"/>
        <v>0</v>
      </c>
      <c r="P139" s="224">
        <f t="shared" si="71"/>
        <v>0</v>
      </c>
      <c r="Q139" s="224">
        <f t="shared" si="71"/>
        <v>0</v>
      </c>
      <c r="R139" s="224">
        <f t="shared" si="71"/>
        <v>0</v>
      </c>
      <c r="S139" s="224">
        <f t="shared" si="71"/>
        <v>0</v>
      </c>
      <c r="T139" s="224">
        <f aca="true" t="shared" si="72" ref="T139:AA139">SUM(T140:T141)</f>
        <v>0</v>
      </c>
      <c r="U139" s="224">
        <f t="shared" si="72"/>
        <v>0</v>
      </c>
      <c r="V139" s="224">
        <f t="shared" si="72"/>
        <v>0</v>
      </c>
      <c r="W139" s="224">
        <f t="shared" si="72"/>
        <v>0</v>
      </c>
      <c r="X139" s="224">
        <f t="shared" si="72"/>
        <v>0</v>
      </c>
      <c r="Y139" s="224">
        <f t="shared" si="72"/>
        <v>0</v>
      </c>
      <c r="Z139" s="224">
        <f>SUM(Z140:Z141)</f>
        <v>0</v>
      </c>
      <c r="AA139" s="224">
        <f t="shared" si="72"/>
        <v>0</v>
      </c>
      <c r="AB139" s="137"/>
      <c r="AC139" s="137"/>
      <c r="AD139" s="137"/>
      <c r="AE139" s="137"/>
      <c r="AF139" s="137"/>
      <c r="AG139" s="137"/>
    </row>
    <row r="140" spans="1:33" s="17" customFormat="1" ht="87" customHeight="1" hidden="1">
      <c r="A140" s="53">
        <v>1</v>
      </c>
      <c r="B140" s="225" t="s">
        <v>55</v>
      </c>
      <c r="C140" s="52" t="s">
        <v>128</v>
      </c>
      <c r="D140" s="53" t="s">
        <v>88</v>
      </c>
      <c r="E140" s="54" t="s">
        <v>101</v>
      </c>
      <c r="F140" s="55">
        <v>7613511</v>
      </c>
      <c r="G140" s="53"/>
      <c r="H140" s="53"/>
      <c r="I140" s="56" t="s">
        <v>90</v>
      </c>
      <c r="J140" s="54" t="s">
        <v>129</v>
      </c>
      <c r="K140" s="226">
        <v>3945</v>
      </c>
      <c r="L140" s="226">
        <v>3945</v>
      </c>
      <c r="M140" s="226"/>
      <c r="N140" s="226">
        <v>3500</v>
      </c>
      <c r="O140" s="22"/>
      <c r="P140" s="22"/>
      <c r="Q140" s="22"/>
      <c r="R140" s="57"/>
      <c r="S140" s="57"/>
      <c r="T140" s="22"/>
      <c r="U140" s="57"/>
      <c r="V140" s="57"/>
      <c r="W140" s="22"/>
      <c r="X140" s="57"/>
      <c r="Y140" s="57"/>
      <c r="Z140" s="53" t="s">
        <v>117</v>
      </c>
      <c r="AA140" s="53" t="s">
        <v>117</v>
      </c>
      <c r="AB140" s="132"/>
      <c r="AC140" s="132"/>
      <c r="AD140" s="132"/>
      <c r="AE140" s="132"/>
      <c r="AF140" s="132"/>
      <c r="AG140" s="132"/>
    </row>
    <row r="141" spans="1:33" s="17" customFormat="1" ht="68.25" customHeight="1" hidden="1">
      <c r="A141" s="18">
        <v>2</v>
      </c>
      <c r="B141" s="227" t="s">
        <v>56</v>
      </c>
      <c r="C141" s="203" t="s">
        <v>128</v>
      </c>
      <c r="D141" s="18" t="s">
        <v>88</v>
      </c>
      <c r="E141" s="204" t="s">
        <v>101</v>
      </c>
      <c r="F141" s="205">
        <v>7613507</v>
      </c>
      <c r="G141" s="18"/>
      <c r="H141" s="18"/>
      <c r="I141" s="206" t="s">
        <v>89</v>
      </c>
      <c r="J141" s="204" t="s">
        <v>130</v>
      </c>
      <c r="K141" s="228">
        <v>1910.189</v>
      </c>
      <c r="L141" s="228">
        <v>1910.189</v>
      </c>
      <c r="M141" s="228"/>
      <c r="N141" s="228">
        <v>1900</v>
      </c>
      <c r="O141" s="21"/>
      <c r="P141" s="21"/>
      <c r="Q141" s="21"/>
      <c r="R141" s="207"/>
      <c r="S141" s="207"/>
      <c r="T141" s="21"/>
      <c r="U141" s="207"/>
      <c r="V141" s="207"/>
      <c r="W141" s="21"/>
      <c r="X141" s="207"/>
      <c r="Y141" s="207"/>
      <c r="Z141" s="18" t="s">
        <v>117</v>
      </c>
      <c r="AA141" s="18" t="s">
        <v>117</v>
      </c>
      <c r="AB141" s="132"/>
      <c r="AC141" s="132"/>
      <c r="AD141" s="132"/>
      <c r="AE141" s="132"/>
      <c r="AF141" s="132"/>
      <c r="AG141" s="132"/>
    </row>
    <row r="142" spans="1:27" s="39" customFormat="1" ht="15" hidden="1">
      <c r="A142" s="31"/>
      <c r="B142" s="31"/>
      <c r="C142" s="220"/>
      <c r="D142" s="220"/>
      <c r="E142" s="31"/>
      <c r="F142" s="221"/>
      <c r="G142" s="31"/>
      <c r="H142" s="31"/>
      <c r="I142" s="31"/>
      <c r="J142" s="31"/>
      <c r="K142" s="222"/>
      <c r="L142" s="222"/>
      <c r="M142" s="222"/>
      <c r="N142" s="220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3"/>
      <c r="AA142" s="223"/>
    </row>
    <row r="143" spans="1:27" s="39" customFormat="1" ht="15">
      <c r="A143" s="31"/>
      <c r="B143" s="31"/>
      <c r="C143" s="220"/>
      <c r="D143" s="220"/>
      <c r="E143" s="31"/>
      <c r="F143" s="221"/>
      <c r="G143" s="31"/>
      <c r="H143" s="31"/>
      <c r="I143" s="31"/>
      <c r="J143" s="31"/>
      <c r="K143" s="222"/>
      <c r="L143" s="222"/>
      <c r="M143" s="222"/>
      <c r="N143" s="220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3"/>
      <c r="AA143" s="223"/>
    </row>
    <row r="144" spans="1:27" ht="15">
      <c r="A144" s="31"/>
      <c r="B144" s="31"/>
      <c r="C144" s="220"/>
      <c r="D144" s="220"/>
      <c r="E144" s="31"/>
      <c r="F144" s="221"/>
      <c r="G144" s="31"/>
      <c r="H144" s="31"/>
      <c r="I144" s="31"/>
      <c r="J144" s="31"/>
      <c r="K144" s="222"/>
      <c r="L144" s="222"/>
      <c r="M144" s="222"/>
      <c r="N144" s="220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3"/>
      <c r="AA144" s="223"/>
    </row>
    <row r="145" spans="1:27" ht="15">
      <c r="A145" s="31"/>
      <c r="B145" s="31"/>
      <c r="C145" s="220"/>
      <c r="D145" s="220"/>
      <c r="E145" s="31"/>
      <c r="F145" s="221"/>
      <c r="G145" s="31"/>
      <c r="H145" s="31"/>
      <c r="I145" s="31"/>
      <c r="J145" s="31"/>
      <c r="K145" s="222"/>
      <c r="L145" s="222"/>
      <c r="M145" s="222"/>
      <c r="N145" s="220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3"/>
      <c r="AA145" s="223"/>
    </row>
    <row r="146" spans="1:27" ht="15">
      <c r="A146" s="31"/>
      <c r="B146" s="31"/>
      <c r="C146" s="220"/>
      <c r="D146" s="220"/>
      <c r="E146" s="31"/>
      <c r="F146" s="221"/>
      <c r="G146" s="31"/>
      <c r="H146" s="31"/>
      <c r="I146" s="31"/>
      <c r="J146" s="31"/>
      <c r="K146" s="222"/>
      <c r="L146" s="222"/>
      <c r="M146" s="222"/>
      <c r="N146" s="220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3"/>
      <c r="AA146" s="223"/>
    </row>
  </sheetData>
  <sheetProtection/>
  <mergeCells count="42">
    <mergeCell ref="R9:S9"/>
    <mergeCell ref="D10:D14"/>
    <mergeCell ref="J11:J14"/>
    <mergeCell ref="Z10:Z14"/>
    <mergeCell ref="U9:AA9"/>
    <mergeCell ref="T10:V11"/>
    <mergeCell ref="AA10:AA14"/>
    <mergeCell ref="T12:T14"/>
    <mergeCell ref="U12:V13"/>
    <mergeCell ref="A139:J139"/>
    <mergeCell ref="E10:E14"/>
    <mergeCell ref="F10:F14"/>
    <mergeCell ref="G10:G14"/>
    <mergeCell ref="H10:H14"/>
    <mergeCell ref="B10:B14"/>
    <mergeCell ref="L13:L14"/>
    <mergeCell ref="A10:A14"/>
    <mergeCell ref="Q10:S11"/>
    <mergeCell ref="K13:K14"/>
    <mergeCell ref="K11:L12"/>
    <mergeCell ref="R12:S13"/>
    <mergeCell ref="Q12:Q14"/>
    <mergeCell ref="O12:O14"/>
    <mergeCell ref="P12:P13"/>
    <mergeCell ref="O10:P11"/>
    <mergeCell ref="W10:Y11"/>
    <mergeCell ref="W12:W14"/>
    <mergeCell ref="X12:Y13"/>
    <mergeCell ref="M10:M14"/>
    <mergeCell ref="N10:N14"/>
    <mergeCell ref="A6:AA6"/>
    <mergeCell ref="Y7:Z7"/>
    <mergeCell ref="C10:C14"/>
    <mergeCell ref="I10:I14"/>
    <mergeCell ref="J10:L10"/>
    <mergeCell ref="A5:AA5"/>
    <mergeCell ref="Y3:Z3"/>
    <mergeCell ref="A1:B1"/>
    <mergeCell ref="A2:B2"/>
    <mergeCell ref="C1:Z1"/>
    <mergeCell ref="C2:Z2"/>
    <mergeCell ref="A4:AA4"/>
  </mergeCells>
  <printOptions horizontalCentered="1"/>
  <pageMargins left="0" right="0" top="0.5905511811023623" bottom="0.3937007874015748" header="0.3937007874015748" footer="0.1968503937007874"/>
  <pageSetup fitToHeight="0" horizontalDpi="600" verticalDpi="600" orientation="landscape" paperSize="9" scale="65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01"/>
  <sheetViews>
    <sheetView zoomScale="55" zoomScaleNormal="55" zoomScalePageLayoutView="0" workbookViewId="0" topLeftCell="A1">
      <selection activeCell="B8" sqref="B8"/>
    </sheetView>
  </sheetViews>
  <sheetFormatPr defaultColWidth="9.140625" defaultRowHeight="15"/>
  <cols>
    <col min="1" max="1" width="4.57421875" style="40" customWidth="1"/>
    <col min="2" max="2" width="35.421875" style="37" customWidth="1"/>
    <col min="3" max="3" width="8.28125" style="41" customWidth="1"/>
    <col min="4" max="4" width="9.421875" style="41" customWidth="1"/>
    <col min="5" max="5" width="9.7109375" style="41" customWidth="1"/>
    <col min="6" max="6" width="11.57421875" style="42" customWidth="1"/>
    <col min="7" max="7" width="7.140625" style="41" customWidth="1"/>
    <col min="8" max="8" width="8.57421875" style="37" customWidth="1"/>
    <col min="9" max="9" width="7.140625" style="41" customWidth="1"/>
    <col min="10" max="10" width="13.140625" style="41" customWidth="1"/>
    <col min="11" max="11" width="11.57421875" style="43" customWidth="1"/>
    <col min="12" max="12" width="9.7109375" style="43" customWidth="1"/>
    <col min="13" max="13" width="11.57421875" style="43" customWidth="1"/>
    <col min="14" max="14" width="10.140625" style="43" customWidth="1"/>
    <col min="15" max="15" width="13.00390625" style="43" hidden="1" customWidth="1"/>
    <col min="16" max="16" width="8.00390625" style="43" hidden="1" customWidth="1"/>
    <col min="17" max="17" width="10.00390625" style="43" customWidth="1"/>
    <col min="18" max="18" width="8.28125" style="43" customWidth="1"/>
    <col min="19" max="19" width="6.421875" style="43" customWidth="1"/>
    <col min="20" max="20" width="10.8515625" style="43" customWidth="1"/>
    <col min="21" max="21" width="8.28125" style="43" customWidth="1"/>
    <col min="22" max="22" width="6.421875" style="43" customWidth="1"/>
    <col min="23" max="23" width="11.8515625" style="44" customWidth="1"/>
    <col min="24" max="28" width="9.140625" style="37" customWidth="1"/>
    <col min="29" max="16384" width="9.140625" style="38" customWidth="1"/>
  </cols>
  <sheetData>
    <row r="1" spans="1:28" s="49" customFormat="1" ht="17.25" customHeight="1">
      <c r="A1" s="306" t="s">
        <v>261</v>
      </c>
      <c r="B1" s="308"/>
      <c r="C1" s="341" t="s">
        <v>263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40" t="s">
        <v>267</v>
      </c>
      <c r="W1" s="305"/>
      <c r="X1" s="269"/>
      <c r="Y1" s="269"/>
      <c r="Z1" s="269"/>
      <c r="AA1" s="269"/>
      <c r="AB1" s="269"/>
    </row>
    <row r="2" spans="1:28" s="49" customFormat="1" ht="17.25" customHeight="1">
      <c r="A2" s="306" t="s">
        <v>262</v>
      </c>
      <c r="B2" s="308"/>
      <c r="C2" s="341" t="s">
        <v>264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271"/>
      <c r="W2" s="268"/>
      <c r="X2" s="269"/>
      <c r="Y2" s="269"/>
      <c r="Z2" s="269"/>
      <c r="AA2" s="269"/>
      <c r="AB2" s="269"/>
    </row>
    <row r="3" spans="1:28" s="49" customFormat="1" ht="17.25" customHeight="1">
      <c r="A3" s="263"/>
      <c r="B3" s="269"/>
      <c r="C3" s="268"/>
      <c r="D3" s="268"/>
      <c r="E3" s="268"/>
      <c r="F3" s="270"/>
      <c r="G3" s="268"/>
      <c r="H3" s="269"/>
      <c r="I3" s="268"/>
      <c r="J3" s="268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68"/>
      <c r="X3" s="269"/>
      <c r="Y3" s="269"/>
      <c r="Z3" s="269"/>
      <c r="AA3" s="269"/>
      <c r="AB3" s="269"/>
    </row>
    <row r="4" spans="1:28" s="49" customFormat="1" ht="2.25" customHeight="1">
      <c r="A4" s="263"/>
      <c r="B4" s="269"/>
      <c r="C4" s="268"/>
      <c r="D4" s="268"/>
      <c r="E4" s="268"/>
      <c r="F4" s="270"/>
      <c r="G4" s="268"/>
      <c r="H4" s="269"/>
      <c r="I4" s="268"/>
      <c r="J4" s="268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68"/>
      <c r="X4" s="269"/>
      <c r="Y4" s="269"/>
      <c r="Z4" s="269"/>
      <c r="AA4" s="269"/>
      <c r="AB4" s="269"/>
    </row>
    <row r="5" spans="1:28" s="2" customFormat="1" ht="16.5" customHeight="1">
      <c r="A5" s="303" t="s">
        <v>213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1"/>
      <c r="Y5" s="1"/>
      <c r="Z5" s="1"/>
      <c r="AA5" s="1"/>
      <c r="AB5" s="1"/>
    </row>
    <row r="6" spans="1:28" s="2" customFormat="1" ht="20.25" customHeight="1">
      <c r="A6" s="303" t="s">
        <v>168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1"/>
      <c r="Y6" s="1"/>
      <c r="Z6" s="1"/>
      <c r="AA6" s="1"/>
      <c r="AB6" s="1"/>
    </row>
    <row r="7" spans="1:28" s="2" customFormat="1" ht="21" customHeight="1">
      <c r="A7" s="272"/>
      <c r="B7" s="368" t="s">
        <v>276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1"/>
      <c r="Y7" s="1"/>
      <c r="Z7" s="1"/>
      <c r="AA7" s="1"/>
      <c r="AB7" s="1"/>
    </row>
    <row r="8" spans="2:28" s="2" customFormat="1" ht="17.2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57" t="s">
        <v>266</v>
      </c>
      <c r="V8" s="358"/>
      <c r="W8" s="358"/>
      <c r="X8" s="1"/>
      <c r="Y8" s="1"/>
      <c r="Z8" s="1"/>
      <c r="AA8" s="1"/>
      <c r="AB8" s="1"/>
    </row>
    <row r="9" spans="1:28" s="9" customFormat="1" ht="40.5" customHeight="1">
      <c r="A9" s="326" t="s">
        <v>14</v>
      </c>
      <c r="B9" s="342" t="s">
        <v>15</v>
      </c>
      <c r="C9" s="342" t="s">
        <v>16</v>
      </c>
      <c r="D9" s="342" t="s">
        <v>17</v>
      </c>
      <c r="E9" s="342" t="s">
        <v>18</v>
      </c>
      <c r="F9" s="345" t="s">
        <v>19</v>
      </c>
      <c r="G9" s="342" t="s">
        <v>20</v>
      </c>
      <c r="H9" s="342" t="s">
        <v>21</v>
      </c>
      <c r="I9" s="342" t="s">
        <v>22</v>
      </c>
      <c r="J9" s="362" t="s">
        <v>23</v>
      </c>
      <c r="K9" s="362"/>
      <c r="L9" s="362"/>
      <c r="M9" s="361" t="s">
        <v>247</v>
      </c>
      <c r="N9" s="361" t="s">
        <v>24</v>
      </c>
      <c r="O9" s="351" t="s">
        <v>97</v>
      </c>
      <c r="P9" s="353"/>
      <c r="Q9" s="351" t="s">
        <v>230</v>
      </c>
      <c r="R9" s="352"/>
      <c r="S9" s="353"/>
      <c r="T9" s="351" t="s">
        <v>195</v>
      </c>
      <c r="U9" s="352"/>
      <c r="V9" s="353"/>
      <c r="W9" s="342" t="s">
        <v>25</v>
      </c>
      <c r="X9" s="8"/>
      <c r="Y9" s="8"/>
      <c r="Z9" s="8"/>
      <c r="AA9" s="8"/>
      <c r="AB9" s="8"/>
    </row>
    <row r="10" spans="1:28" s="9" customFormat="1" ht="45" customHeight="1">
      <c r="A10" s="327"/>
      <c r="B10" s="343"/>
      <c r="C10" s="343"/>
      <c r="D10" s="343"/>
      <c r="E10" s="343"/>
      <c r="F10" s="346"/>
      <c r="G10" s="343"/>
      <c r="H10" s="343"/>
      <c r="I10" s="343"/>
      <c r="J10" s="365" t="s">
        <v>26</v>
      </c>
      <c r="K10" s="362" t="s">
        <v>27</v>
      </c>
      <c r="L10" s="362"/>
      <c r="M10" s="364"/>
      <c r="N10" s="364"/>
      <c r="O10" s="354"/>
      <c r="P10" s="356"/>
      <c r="Q10" s="354"/>
      <c r="R10" s="355"/>
      <c r="S10" s="356"/>
      <c r="T10" s="354"/>
      <c r="U10" s="355"/>
      <c r="V10" s="356"/>
      <c r="W10" s="343"/>
      <c r="X10" s="8"/>
      <c r="Y10" s="8"/>
      <c r="Z10" s="8"/>
      <c r="AA10" s="8"/>
      <c r="AB10" s="8"/>
    </row>
    <row r="11" spans="1:28" s="9" customFormat="1" ht="19.5" customHeight="1">
      <c r="A11" s="327"/>
      <c r="B11" s="343"/>
      <c r="C11" s="343"/>
      <c r="D11" s="343"/>
      <c r="E11" s="343"/>
      <c r="F11" s="346"/>
      <c r="G11" s="343"/>
      <c r="H11" s="343"/>
      <c r="I11" s="343"/>
      <c r="J11" s="366"/>
      <c r="K11" s="362"/>
      <c r="L11" s="362"/>
      <c r="M11" s="364"/>
      <c r="N11" s="364"/>
      <c r="O11" s="359" t="s">
        <v>1</v>
      </c>
      <c r="P11" s="347" t="s">
        <v>29</v>
      </c>
      <c r="Q11" s="359" t="s">
        <v>1</v>
      </c>
      <c r="R11" s="347" t="s">
        <v>29</v>
      </c>
      <c r="S11" s="348"/>
      <c r="T11" s="359" t="s">
        <v>1</v>
      </c>
      <c r="U11" s="347" t="s">
        <v>29</v>
      </c>
      <c r="V11" s="348"/>
      <c r="W11" s="343"/>
      <c r="X11" s="8"/>
      <c r="Y11" s="8"/>
      <c r="Z11" s="8"/>
      <c r="AA11" s="8"/>
      <c r="AB11" s="8"/>
    </row>
    <row r="12" spans="1:28" s="9" customFormat="1" ht="37.5" customHeight="1">
      <c r="A12" s="327"/>
      <c r="B12" s="343"/>
      <c r="C12" s="343"/>
      <c r="D12" s="343"/>
      <c r="E12" s="343"/>
      <c r="F12" s="346"/>
      <c r="G12" s="343"/>
      <c r="H12" s="343"/>
      <c r="I12" s="343"/>
      <c r="J12" s="366"/>
      <c r="K12" s="362" t="s">
        <v>1</v>
      </c>
      <c r="L12" s="362" t="s">
        <v>30</v>
      </c>
      <c r="M12" s="364"/>
      <c r="N12" s="364"/>
      <c r="O12" s="360"/>
      <c r="P12" s="349"/>
      <c r="Q12" s="360"/>
      <c r="R12" s="349"/>
      <c r="S12" s="350"/>
      <c r="T12" s="360"/>
      <c r="U12" s="349"/>
      <c r="V12" s="350"/>
      <c r="W12" s="343"/>
      <c r="X12" s="8"/>
      <c r="Y12" s="8"/>
      <c r="Z12" s="8"/>
      <c r="AA12" s="8"/>
      <c r="AB12" s="8"/>
    </row>
    <row r="13" spans="1:28" s="9" customFormat="1" ht="84" customHeight="1">
      <c r="A13" s="328"/>
      <c r="B13" s="344"/>
      <c r="C13" s="344"/>
      <c r="D13" s="344"/>
      <c r="E13" s="344"/>
      <c r="F13" s="346"/>
      <c r="G13" s="344"/>
      <c r="H13" s="344"/>
      <c r="I13" s="344"/>
      <c r="J13" s="367"/>
      <c r="K13" s="363"/>
      <c r="L13" s="363"/>
      <c r="M13" s="364"/>
      <c r="N13" s="364"/>
      <c r="O13" s="361"/>
      <c r="P13" s="10" t="s">
        <v>31</v>
      </c>
      <c r="Q13" s="361"/>
      <c r="R13" s="10" t="s">
        <v>31</v>
      </c>
      <c r="S13" s="10" t="s">
        <v>32</v>
      </c>
      <c r="T13" s="361"/>
      <c r="U13" s="10" t="s">
        <v>31</v>
      </c>
      <c r="V13" s="10" t="s">
        <v>32</v>
      </c>
      <c r="W13" s="344"/>
      <c r="X13" s="8"/>
      <c r="Y13" s="8"/>
      <c r="Z13" s="8"/>
      <c r="AA13" s="8"/>
      <c r="AB13" s="8"/>
    </row>
    <row r="14" spans="1:28" s="14" customFormat="1" ht="21.75" customHeight="1">
      <c r="A14" s="11">
        <v>1</v>
      </c>
      <c r="B14" s="12">
        <v>2</v>
      </c>
      <c r="C14" s="11">
        <v>3</v>
      </c>
      <c r="D14" s="12">
        <v>4</v>
      </c>
      <c r="E14" s="11">
        <v>5</v>
      </c>
      <c r="F14" s="12">
        <v>6</v>
      </c>
      <c r="G14" s="11">
        <v>7</v>
      </c>
      <c r="H14" s="12">
        <v>8</v>
      </c>
      <c r="I14" s="11">
        <v>9</v>
      </c>
      <c r="J14" s="12">
        <v>10</v>
      </c>
      <c r="K14" s="11">
        <v>11</v>
      </c>
      <c r="L14" s="12">
        <v>12</v>
      </c>
      <c r="M14" s="11">
        <v>13</v>
      </c>
      <c r="N14" s="12">
        <v>14</v>
      </c>
      <c r="O14" s="11">
        <v>15</v>
      </c>
      <c r="P14" s="12">
        <v>16</v>
      </c>
      <c r="Q14" s="11">
        <v>17</v>
      </c>
      <c r="R14" s="12">
        <v>18</v>
      </c>
      <c r="S14" s="11">
        <v>19</v>
      </c>
      <c r="T14" s="11">
        <v>17</v>
      </c>
      <c r="U14" s="12">
        <v>18</v>
      </c>
      <c r="V14" s="11">
        <v>19</v>
      </c>
      <c r="W14" s="12">
        <v>20</v>
      </c>
      <c r="X14" s="13"/>
      <c r="Y14" s="13"/>
      <c r="Z14" s="13"/>
      <c r="AA14" s="13"/>
      <c r="AB14" s="13"/>
    </row>
    <row r="15" spans="1:28" s="17" customFormat="1" ht="26.25" customHeight="1">
      <c r="A15" s="65"/>
      <c r="B15" s="66" t="s">
        <v>33</v>
      </c>
      <c r="C15" s="12"/>
      <c r="D15" s="67"/>
      <c r="E15" s="67"/>
      <c r="F15" s="68"/>
      <c r="G15" s="67"/>
      <c r="H15" s="69"/>
      <c r="I15" s="67"/>
      <c r="J15" s="67"/>
      <c r="K15" s="70">
        <f aca="true" t="shared" si="0" ref="K15:S15">K16+K17+K18+K19+K20</f>
        <v>8815.138</v>
      </c>
      <c r="L15" s="70">
        <f t="shared" si="0"/>
        <v>8815.138</v>
      </c>
      <c r="M15" s="70">
        <f t="shared" si="0"/>
        <v>7061</v>
      </c>
      <c r="N15" s="70">
        <f t="shared" si="0"/>
        <v>8166</v>
      </c>
      <c r="O15" s="70">
        <f t="shared" si="0"/>
        <v>8815</v>
      </c>
      <c r="P15" s="70">
        <f t="shared" si="0"/>
        <v>0</v>
      </c>
      <c r="Q15" s="70">
        <f t="shared" si="0"/>
        <v>1000</v>
      </c>
      <c r="R15" s="70">
        <f t="shared" si="0"/>
        <v>0</v>
      </c>
      <c r="S15" s="70">
        <f t="shared" si="0"/>
        <v>0</v>
      </c>
      <c r="T15" s="70">
        <f>T16+T17+T18+T19+T20</f>
        <v>1000</v>
      </c>
      <c r="U15" s="70">
        <f>U16+U17+U18+U19+U20</f>
        <v>0</v>
      </c>
      <c r="V15" s="70">
        <f>V16+V17+V18+V19+V20</f>
        <v>0</v>
      </c>
      <c r="W15" s="69"/>
      <c r="X15" s="16"/>
      <c r="Y15" s="16"/>
      <c r="Z15" s="16"/>
      <c r="AA15" s="16"/>
      <c r="AB15" s="16"/>
    </row>
    <row r="16" spans="1:28" s="20" customFormat="1" ht="23.25" customHeight="1">
      <c r="A16" s="11">
        <v>1</v>
      </c>
      <c r="B16" s="71" t="s">
        <v>34</v>
      </c>
      <c r="C16" s="12"/>
      <c r="D16" s="72"/>
      <c r="E16" s="72"/>
      <c r="F16" s="68"/>
      <c r="G16" s="72"/>
      <c r="H16" s="73"/>
      <c r="I16" s="72"/>
      <c r="J16" s="74"/>
      <c r="K16" s="75">
        <f aca="true" t="shared" si="1" ref="K16:P16">K35</f>
        <v>0</v>
      </c>
      <c r="L16" s="75">
        <f t="shared" si="1"/>
        <v>0</v>
      </c>
      <c r="M16" s="75">
        <f t="shared" si="1"/>
        <v>0</v>
      </c>
      <c r="N16" s="75">
        <f t="shared" si="1"/>
        <v>0</v>
      </c>
      <c r="O16" s="75">
        <f t="shared" si="1"/>
        <v>0</v>
      </c>
      <c r="P16" s="75">
        <f t="shared" si="1"/>
        <v>0</v>
      </c>
      <c r="Q16" s="75">
        <f aca="true" t="shared" si="2" ref="Q16:V16">Q35</f>
        <v>0</v>
      </c>
      <c r="R16" s="75">
        <f t="shared" si="2"/>
        <v>0</v>
      </c>
      <c r="S16" s="75">
        <f t="shared" si="2"/>
        <v>0</v>
      </c>
      <c r="T16" s="75">
        <f t="shared" si="2"/>
        <v>0</v>
      </c>
      <c r="U16" s="75">
        <f t="shared" si="2"/>
        <v>0</v>
      </c>
      <c r="V16" s="75">
        <f t="shared" si="2"/>
        <v>0</v>
      </c>
      <c r="W16" s="12"/>
      <c r="X16" s="19"/>
      <c r="Y16" s="19"/>
      <c r="Z16" s="19"/>
      <c r="AA16" s="19"/>
      <c r="AB16" s="19"/>
    </row>
    <row r="17" spans="1:28" s="20" customFormat="1" ht="21" customHeight="1">
      <c r="A17" s="11">
        <v>2</v>
      </c>
      <c r="B17" s="71" t="s">
        <v>35</v>
      </c>
      <c r="C17" s="12"/>
      <c r="D17" s="72"/>
      <c r="E17" s="72"/>
      <c r="F17" s="68"/>
      <c r="G17" s="72"/>
      <c r="H17" s="73"/>
      <c r="I17" s="72"/>
      <c r="J17" s="74"/>
      <c r="K17" s="120">
        <f aca="true" t="shared" si="3" ref="K17:S17">K48+K55+K59+K63+K68</f>
        <v>8815.138</v>
      </c>
      <c r="L17" s="120">
        <f t="shared" si="3"/>
        <v>8815.138</v>
      </c>
      <c r="M17" s="120">
        <f t="shared" si="3"/>
        <v>7061</v>
      </c>
      <c r="N17" s="120">
        <f t="shared" si="3"/>
        <v>8166</v>
      </c>
      <c r="O17" s="120">
        <f t="shared" si="3"/>
        <v>8815</v>
      </c>
      <c r="P17" s="120">
        <f t="shared" si="3"/>
        <v>0</v>
      </c>
      <c r="Q17" s="120">
        <f t="shared" si="3"/>
        <v>1000</v>
      </c>
      <c r="R17" s="120">
        <f t="shared" si="3"/>
        <v>0</v>
      </c>
      <c r="S17" s="120">
        <f t="shared" si="3"/>
        <v>0</v>
      </c>
      <c r="T17" s="120">
        <f>T48+T55+T59+T63+T68</f>
        <v>1000</v>
      </c>
      <c r="U17" s="120">
        <f>U48+U55+U59+U63+U68</f>
        <v>0</v>
      </c>
      <c r="V17" s="120">
        <f>V48+V55+V59+V63+V68</f>
        <v>0</v>
      </c>
      <c r="W17" s="75"/>
      <c r="X17" s="19"/>
      <c r="Y17" s="19"/>
      <c r="Z17" s="19"/>
      <c r="AA17" s="19"/>
      <c r="AB17" s="19"/>
    </row>
    <row r="18" spans="1:28" s="20" customFormat="1" ht="24" customHeight="1">
      <c r="A18" s="11">
        <v>3</v>
      </c>
      <c r="B18" s="71" t="s">
        <v>36</v>
      </c>
      <c r="C18" s="12"/>
      <c r="D18" s="72"/>
      <c r="E18" s="72"/>
      <c r="F18" s="68"/>
      <c r="G18" s="72"/>
      <c r="H18" s="73"/>
      <c r="I18" s="72"/>
      <c r="J18" s="74"/>
      <c r="K18" s="75">
        <f aca="true" t="shared" si="4" ref="K18:S18">K51+K57+K61+K66+K73</f>
        <v>0</v>
      </c>
      <c r="L18" s="75">
        <f t="shared" si="4"/>
        <v>0</v>
      </c>
      <c r="M18" s="75">
        <f t="shared" si="4"/>
        <v>0</v>
      </c>
      <c r="N18" s="75">
        <f t="shared" si="4"/>
        <v>0</v>
      </c>
      <c r="O18" s="75">
        <f t="shared" si="4"/>
        <v>0</v>
      </c>
      <c r="P18" s="75">
        <f t="shared" si="4"/>
        <v>0</v>
      </c>
      <c r="Q18" s="75">
        <f t="shared" si="4"/>
        <v>0</v>
      </c>
      <c r="R18" s="75">
        <f t="shared" si="4"/>
        <v>0</v>
      </c>
      <c r="S18" s="75">
        <f t="shared" si="4"/>
        <v>0</v>
      </c>
      <c r="T18" s="75">
        <f>T51+T57+T61+T66+T73</f>
        <v>0</v>
      </c>
      <c r="U18" s="75">
        <f>U51+U57+U61+U66+U73</f>
        <v>0</v>
      </c>
      <c r="V18" s="75">
        <f>V51+V57+V61+V66+V73</f>
        <v>0</v>
      </c>
      <c r="W18" s="75"/>
      <c r="X18" s="19"/>
      <c r="Y18" s="19"/>
      <c r="Z18" s="19"/>
      <c r="AA18" s="19"/>
      <c r="AB18" s="19"/>
    </row>
    <row r="19" spans="1:28" s="20" customFormat="1" ht="24" customHeight="1">
      <c r="A19" s="11">
        <v>4</v>
      </c>
      <c r="B19" s="71" t="s">
        <v>12</v>
      </c>
      <c r="C19" s="12"/>
      <c r="D19" s="72"/>
      <c r="E19" s="72"/>
      <c r="F19" s="68"/>
      <c r="G19" s="72"/>
      <c r="H19" s="73"/>
      <c r="I19" s="72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19"/>
      <c r="Y19" s="19"/>
      <c r="Z19" s="19"/>
      <c r="AA19" s="19"/>
      <c r="AB19" s="19"/>
    </row>
    <row r="20" spans="1:28" s="20" customFormat="1" ht="21" customHeight="1">
      <c r="A20" s="11">
        <v>5</v>
      </c>
      <c r="B20" s="71" t="s">
        <v>37</v>
      </c>
      <c r="C20" s="12"/>
      <c r="D20" s="72"/>
      <c r="E20" s="72"/>
      <c r="F20" s="68"/>
      <c r="G20" s="72"/>
      <c r="H20" s="73"/>
      <c r="I20" s="72"/>
      <c r="J20" s="74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19"/>
      <c r="Y20" s="19"/>
      <c r="Z20" s="19"/>
      <c r="AA20" s="19"/>
      <c r="AB20" s="19"/>
    </row>
    <row r="21" spans="1:28" s="17" customFormat="1" ht="32.25" customHeight="1">
      <c r="A21" s="65" t="s">
        <v>2</v>
      </c>
      <c r="B21" s="76" t="s">
        <v>38</v>
      </c>
      <c r="C21" s="12"/>
      <c r="D21" s="67"/>
      <c r="E21" s="67"/>
      <c r="F21" s="77"/>
      <c r="G21" s="67"/>
      <c r="H21" s="78"/>
      <c r="I21" s="67"/>
      <c r="J21" s="74"/>
      <c r="K21" s="70">
        <f aca="true" t="shared" si="5" ref="K21:S21">SUM(K22:K32)</f>
        <v>8815.138</v>
      </c>
      <c r="L21" s="70">
        <f t="shared" si="5"/>
        <v>8815.138</v>
      </c>
      <c r="M21" s="70">
        <f t="shared" si="5"/>
        <v>7061</v>
      </c>
      <c r="N21" s="70">
        <f t="shared" si="5"/>
        <v>8166</v>
      </c>
      <c r="O21" s="70">
        <f t="shared" si="5"/>
        <v>8815</v>
      </c>
      <c r="P21" s="70">
        <f t="shared" si="5"/>
        <v>0</v>
      </c>
      <c r="Q21" s="70">
        <f t="shared" si="5"/>
        <v>1000</v>
      </c>
      <c r="R21" s="70">
        <f t="shared" si="5"/>
        <v>0</v>
      </c>
      <c r="S21" s="70">
        <f t="shared" si="5"/>
        <v>0</v>
      </c>
      <c r="T21" s="70">
        <f>SUM(T22:T32)</f>
        <v>1000</v>
      </c>
      <c r="U21" s="70">
        <f>SUM(U22:U32)</f>
        <v>0</v>
      </c>
      <c r="V21" s="70">
        <f>SUM(V22:V32)</f>
        <v>0</v>
      </c>
      <c r="W21" s="70"/>
      <c r="X21" s="16"/>
      <c r="Y21" s="16"/>
      <c r="Z21" s="16"/>
      <c r="AA21" s="16"/>
      <c r="AB21" s="16"/>
    </row>
    <row r="22" spans="1:28" s="20" customFormat="1" ht="15.75">
      <c r="A22" s="11">
        <v>1</v>
      </c>
      <c r="B22" s="71" t="s">
        <v>3</v>
      </c>
      <c r="C22" s="12"/>
      <c r="D22" s="72"/>
      <c r="E22" s="72"/>
      <c r="F22" s="68"/>
      <c r="G22" s="72"/>
      <c r="H22" s="73"/>
      <c r="I22" s="72"/>
      <c r="J22" s="74"/>
      <c r="K22" s="75">
        <f aca="true" t="shared" si="6" ref="K22:Q22">K36+K47</f>
        <v>0</v>
      </c>
      <c r="L22" s="75">
        <f t="shared" si="6"/>
        <v>0</v>
      </c>
      <c r="M22" s="75">
        <f t="shared" si="6"/>
        <v>0</v>
      </c>
      <c r="N22" s="75">
        <f t="shared" si="6"/>
        <v>0</v>
      </c>
      <c r="O22" s="120">
        <f t="shared" si="6"/>
        <v>0</v>
      </c>
      <c r="P22" s="120">
        <f t="shared" si="6"/>
        <v>0</v>
      </c>
      <c r="Q22" s="120">
        <f t="shared" si="6"/>
        <v>0</v>
      </c>
      <c r="R22" s="79"/>
      <c r="S22" s="79"/>
      <c r="T22" s="120">
        <f>T36+T47</f>
        <v>0</v>
      </c>
      <c r="U22" s="79"/>
      <c r="V22" s="79"/>
      <c r="W22" s="75"/>
      <c r="X22" s="19"/>
      <c r="Y22" s="19"/>
      <c r="Z22" s="19"/>
      <c r="AA22" s="19"/>
      <c r="AB22" s="19"/>
    </row>
    <row r="23" spans="1:28" s="20" customFormat="1" ht="15.75">
      <c r="A23" s="11">
        <v>2</v>
      </c>
      <c r="B23" s="71" t="s">
        <v>4</v>
      </c>
      <c r="C23" s="12"/>
      <c r="D23" s="72"/>
      <c r="E23" s="72"/>
      <c r="F23" s="68"/>
      <c r="G23" s="72"/>
      <c r="H23" s="73"/>
      <c r="I23" s="72"/>
      <c r="J23" s="74"/>
      <c r="K23" s="75">
        <f aca="true" t="shared" si="7" ref="K23:Q23">K37+K54</f>
        <v>0</v>
      </c>
      <c r="L23" s="75">
        <f t="shared" si="7"/>
        <v>0</v>
      </c>
      <c r="M23" s="75">
        <f t="shared" si="7"/>
        <v>0</v>
      </c>
      <c r="N23" s="75">
        <f t="shared" si="7"/>
        <v>0</v>
      </c>
      <c r="O23" s="120">
        <f t="shared" si="7"/>
        <v>0</v>
      </c>
      <c r="P23" s="120">
        <f t="shared" si="7"/>
        <v>0</v>
      </c>
      <c r="Q23" s="120">
        <f t="shared" si="7"/>
        <v>0</v>
      </c>
      <c r="R23" s="79"/>
      <c r="S23" s="79"/>
      <c r="T23" s="120">
        <f>T37+T54</f>
        <v>0</v>
      </c>
      <c r="U23" s="79"/>
      <c r="V23" s="79"/>
      <c r="W23" s="75"/>
      <c r="X23" s="19"/>
      <c r="Y23" s="19"/>
      <c r="Z23" s="19"/>
      <c r="AA23" s="19"/>
      <c r="AB23" s="19"/>
    </row>
    <row r="24" spans="1:28" s="20" customFormat="1" ht="15.75">
      <c r="A24" s="11">
        <v>3</v>
      </c>
      <c r="B24" s="71" t="s">
        <v>5</v>
      </c>
      <c r="C24" s="12"/>
      <c r="D24" s="72"/>
      <c r="E24" s="72"/>
      <c r="F24" s="68"/>
      <c r="G24" s="72"/>
      <c r="H24" s="73"/>
      <c r="I24" s="72"/>
      <c r="J24" s="74"/>
      <c r="K24" s="75">
        <f aca="true" t="shared" si="8" ref="K24:Q24">K39+K58</f>
        <v>8815.138</v>
      </c>
      <c r="L24" s="75">
        <f t="shared" si="8"/>
        <v>8815.138</v>
      </c>
      <c r="M24" s="75">
        <f t="shared" si="8"/>
        <v>7061</v>
      </c>
      <c r="N24" s="75">
        <f t="shared" si="8"/>
        <v>8166</v>
      </c>
      <c r="O24" s="120">
        <f t="shared" si="8"/>
        <v>8815</v>
      </c>
      <c r="P24" s="120">
        <f t="shared" si="8"/>
        <v>0</v>
      </c>
      <c r="Q24" s="120">
        <f t="shared" si="8"/>
        <v>1000</v>
      </c>
      <c r="R24" s="79"/>
      <c r="S24" s="79"/>
      <c r="T24" s="120">
        <f>T39+T58</f>
        <v>1000</v>
      </c>
      <c r="U24" s="79"/>
      <c r="V24" s="79"/>
      <c r="W24" s="12"/>
      <c r="X24" s="19"/>
      <c r="Y24" s="19"/>
      <c r="Z24" s="19"/>
      <c r="AA24" s="19"/>
      <c r="AB24" s="19"/>
    </row>
    <row r="25" spans="1:28" s="20" customFormat="1" ht="15.75">
      <c r="A25" s="11">
        <v>4</v>
      </c>
      <c r="B25" s="71" t="s">
        <v>6</v>
      </c>
      <c r="C25" s="12"/>
      <c r="D25" s="72"/>
      <c r="E25" s="72"/>
      <c r="F25" s="68"/>
      <c r="G25" s="72"/>
      <c r="H25" s="73"/>
      <c r="I25" s="72"/>
      <c r="J25" s="74"/>
      <c r="K25" s="75">
        <f aca="true" t="shared" si="9" ref="K25:Q25">K40+K62</f>
        <v>0</v>
      </c>
      <c r="L25" s="75">
        <f t="shared" si="9"/>
        <v>0</v>
      </c>
      <c r="M25" s="75">
        <f t="shared" si="9"/>
        <v>0</v>
      </c>
      <c r="N25" s="75">
        <f t="shared" si="9"/>
        <v>0</v>
      </c>
      <c r="O25" s="120">
        <f t="shared" si="9"/>
        <v>0</v>
      </c>
      <c r="P25" s="120">
        <f t="shared" si="9"/>
        <v>0</v>
      </c>
      <c r="Q25" s="120">
        <f t="shared" si="9"/>
        <v>0</v>
      </c>
      <c r="R25" s="79"/>
      <c r="S25" s="79"/>
      <c r="T25" s="120">
        <f>T40+T62</f>
        <v>0</v>
      </c>
      <c r="U25" s="79"/>
      <c r="V25" s="79"/>
      <c r="W25" s="12"/>
      <c r="X25" s="19"/>
      <c r="Y25" s="19"/>
      <c r="Z25" s="19"/>
      <c r="AA25" s="19"/>
      <c r="AB25" s="19"/>
    </row>
    <row r="26" spans="1:28" s="20" customFormat="1" ht="15.75">
      <c r="A26" s="11">
        <v>5</v>
      </c>
      <c r="B26" s="71" t="s">
        <v>7</v>
      </c>
      <c r="C26" s="12"/>
      <c r="D26" s="72"/>
      <c r="E26" s="72"/>
      <c r="F26" s="68"/>
      <c r="G26" s="72"/>
      <c r="H26" s="73"/>
      <c r="I26" s="72"/>
      <c r="J26" s="74"/>
      <c r="K26" s="75">
        <f aca="true" t="shared" si="10" ref="K26:S26">K41+K67</f>
        <v>0</v>
      </c>
      <c r="L26" s="75">
        <f t="shared" si="10"/>
        <v>0</v>
      </c>
      <c r="M26" s="75">
        <f t="shared" si="10"/>
        <v>0</v>
      </c>
      <c r="N26" s="75">
        <f t="shared" si="10"/>
        <v>0</v>
      </c>
      <c r="O26" s="120">
        <f t="shared" si="10"/>
        <v>0</v>
      </c>
      <c r="P26" s="120">
        <f t="shared" si="10"/>
        <v>0</v>
      </c>
      <c r="Q26" s="120">
        <f t="shared" si="10"/>
        <v>0</v>
      </c>
      <c r="R26" s="120">
        <f t="shared" si="10"/>
        <v>0</v>
      </c>
      <c r="S26" s="120">
        <f t="shared" si="10"/>
        <v>0</v>
      </c>
      <c r="T26" s="120">
        <f>T41+T67</f>
        <v>0</v>
      </c>
      <c r="U26" s="120">
        <f>U41+U67</f>
        <v>0</v>
      </c>
      <c r="V26" s="120">
        <f>V41+V67</f>
        <v>0</v>
      </c>
      <c r="W26" s="12"/>
      <c r="X26" s="19"/>
      <c r="Y26" s="19"/>
      <c r="Z26" s="19"/>
      <c r="AA26" s="19"/>
      <c r="AB26" s="19"/>
    </row>
    <row r="27" spans="1:28" s="20" customFormat="1" ht="30" customHeight="1">
      <c r="A27" s="11">
        <v>6</v>
      </c>
      <c r="B27" s="71" t="s">
        <v>8</v>
      </c>
      <c r="C27" s="12"/>
      <c r="D27" s="72"/>
      <c r="E27" s="72"/>
      <c r="F27" s="68"/>
      <c r="G27" s="72"/>
      <c r="H27" s="73"/>
      <c r="I27" s="72"/>
      <c r="J27" s="74"/>
      <c r="K27" s="75">
        <f>K42+K76</f>
        <v>0</v>
      </c>
      <c r="L27" s="75">
        <f>L42+L76</f>
        <v>0</v>
      </c>
      <c r="M27" s="75">
        <f>M42+M76</f>
        <v>0</v>
      </c>
      <c r="N27" s="75">
        <f>N42+N76</f>
        <v>0</v>
      </c>
      <c r="O27" s="79">
        <f>O42+O76</f>
        <v>0</v>
      </c>
      <c r="P27" s="79"/>
      <c r="Q27" s="79"/>
      <c r="R27" s="79"/>
      <c r="S27" s="79"/>
      <c r="T27" s="79"/>
      <c r="U27" s="79"/>
      <c r="V27" s="79"/>
      <c r="W27" s="12"/>
      <c r="X27" s="19"/>
      <c r="Y27" s="19"/>
      <c r="Z27" s="19"/>
      <c r="AA27" s="19"/>
      <c r="AB27" s="19"/>
    </row>
    <row r="28" spans="1:28" s="20" customFormat="1" ht="15.75">
      <c r="A28" s="11">
        <v>7</v>
      </c>
      <c r="B28" s="71" t="s">
        <v>9</v>
      </c>
      <c r="C28" s="12"/>
      <c r="D28" s="72"/>
      <c r="E28" s="72"/>
      <c r="F28" s="68"/>
      <c r="G28" s="72"/>
      <c r="H28" s="73"/>
      <c r="I28" s="72"/>
      <c r="J28" s="74"/>
      <c r="K28" s="75">
        <f>K43+K79</f>
        <v>0</v>
      </c>
      <c r="L28" s="75">
        <f>L43+L79</f>
        <v>0</v>
      </c>
      <c r="M28" s="75">
        <f>M43+M79</f>
        <v>0</v>
      </c>
      <c r="N28" s="75">
        <f>N43+N79</f>
        <v>0</v>
      </c>
      <c r="O28" s="79">
        <f>O43+O79</f>
        <v>0</v>
      </c>
      <c r="P28" s="79"/>
      <c r="Q28" s="79"/>
      <c r="R28" s="79"/>
      <c r="S28" s="79"/>
      <c r="T28" s="79"/>
      <c r="U28" s="79"/>
      <c r="V28" s="79"/>
      <c r="W28" s="12"/>
      <c r="X28" s="19"/>
      <c r="Y28" s="19"/>
      <c r="Z28" s="19"/>
      <c r="AA28" s="19"/>
      <c r="AB28" s="19"/>
    </row>
    <row r="29" spans="1:28" s="20" customFormat="1" ht="15.75">
      <c r="A29" s="11">
        <v>8</v>
      </c>
      <c r="B29" s="71" t="s">
        <v>10</v>
      </c>
      <c r="C29" s="12"/>
      <c r="D29" s="72"/>
      <c r="E29" s="72"/>
      <c r="F29" s="68"/>
      <c r="G29" s="72"/>
      <c r="H29" s="73"/>
      <c r="I29" s="72"/>
      <c r="J29" s="74"/>
      <c r="K29" s="75">
        <f>K44+K82</f>
        <v>0</v>
      </c>
      <c r="L29" s="75">
        <f>L44+L82</f>
        <v>0</v>
      </c>
      <c r="M29" s="75">
        <f>M44+M82</f>
        <v>0</v>
      </c>
      <c r="N29" s="75">
        <f>N44+N82</f>
        <v>0</v>
      </c>
      <c r="O29" s="79">
        <f>O44+O82</f>
        <v>0</v>
      </c>
      <c r="P29" s="79"/>
      <c r="Q29" s="79"/>
      <c r="R29" s="79"/>
      <c r="S29" s="79"/>
      <c r="T29" s="79"/>
      <c r="U29" s="79"/>
      <c r="V29" s="79"/>
      <c r="W29" s="12"/>
      <c r="X29" s="19"/>
      <c r="Y29" s="19"/>
      <c r="Z29" s="19"/>
      <c r="AA29" s="19"/>
      <c r="AB29" s="19"/>
    </row>
    <row r="30" spans="1:28" s="20" customFormat="1" ht="15.75">
      <c r="A30" s="11">
        <v>9</v>
      </c>
      <c r="B30" s="71" t="s">
        <v>11</v>
      </c>
      <c r="C30" s="12"/>
      <c r="D30" s="72"/>
      <c r="E30" s="72"/>
      <c r="F30" s="68"/>
      <c r="G30" s="72"/>
      <c r="H30" s="73"/>
      <c r="I30" s="72"/>
      <c r="J30" s="74"/>
      <c r="K30" s="75">
        <f>K45+K85</f>
        <v>0</v>
      </c>
      <c r="L30" s="75">
        <f>L45+L85</f>
        <v>0</v>
      </c>
      <c r="M30" s="75">
        <f>M45+M85</f>
        <v>0</v>
      </c>
      <c r="N30" s="75">
        <f>N45+N85</f>
        <v>0</v>
      </c>
      <c r="O30" s="79">
        <f>O45+O85</f>
        <v>0</v>
      </c>
      <c r="P30" s="79"/>
      <c r="Q30" s="79"/>
      <c r="R30" s="79"/>
      <c r="S30" s="79"/>
      <c r="T30" s="79"/>
      <c r="U30" s="79"/>
      <c r="V30" s="79"/>
      <c r="W30" s="12"/>
      <c r="X30" s="19"/>
      <c r="Y30" s="19"/>
      <c r="Z30" s="19"/>
      <c r="AA30" s="19"/>
      <c r="AB30" s="19"/>
    </row>
    <row r="31" spans="1:28" s="20" customFormat="1" ht="15.75">
      <c r="A31" s="11"/>
      <c r="B31" s="71" t="s">
        <v>12</v>
      </c>
      <c r="C31" s="12"/>
      <c r="D31" s="72"/>
      <c r="E31" s="72"/>
      <c r="F31" s="68"/>
      <c r="G31" s="72"/>
      <c r="H31" s="73"/>
      <c r="I31" s="72"/>
      <c r="J31" s="74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12"/>
      <c r="X31" s="19"/>
      <c r="Y31" s="19"/>
      <c r="Z31" s="19"/>
      <c r="AA31" s="19"/>
      <c r="AB31" s="19"/>
    </row>
    <row r="32" spans="1:28" s="20" customFormat="1" ht="15.75">
      <c r="A32" s="65"/>
      <c r="B32" s="76" t="s">
        <v>37</v>
      </c>
      <c r="C32" s="69"/>
      <c r="D32" s="67"/>
      <c r="E32" s="67"/>
      <c r="F32" s="77"/>
      <c r="G32" s="67"/>
      <c r="H32" s="78"/>
      <c r="I32" s="67"/>
      <c r="J32" s="64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12"/>
      <c r="X32" s="19"/>
      <c r="Y32" s="19"/>
      <c r="Z32" s="19"/>
      <c r="AA32" s="19"/>
      <c r="AB32" s="19"/>
    </row>
    <row r="33" spans="1:28" s="17" customFormat="1" ht="15.75">
      <c r="A33" s="65"/>
      <c r="B33" s="76" t="s">
        <v>39</v>
      </c>
      <c r="C33" s="12"/>
      <c r="D33" s="67"/>
      <c r="E33" s="67"/>
      <c r="F33" s="77"/>
      <c r="G33" s="67"/>
      <c r="H33" s="78"/>
      <c r="I33" s="67"/>
      <c r="J33" s="74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69"/>
      <c r="X33" s="16"/>
      <c r="Y33" s="16"/>
      <c r="Z33" s="16"/>
      <c r="AA33" s="16"/>
      <c r="AB33" s="16"/>
    </row>
    <row r="34" spans="1:28" s="17" customFormat="1" ht="32.25" customHeight="1">
      <c r="A34" s="65" t="s">
        <v>13</v>
      </c>
      <c r="B34" s="76" t="s">
        <v>38</v>
      </c>
      <c r="C34" s="12"/>
      <c r="D34" s="67"/>
      <c r="E34" s="67"/>
      <c r="F34" s="77"/>
      <c r="G34" s="67"/>
      <c r="H34" s="78"/>
      <c r="I34" s="67"/>
      <c r="J34" s="74"/>
      <c r="K34" s="70">
        <f aca="true" t="shared" si="11" ref="K34:S34">K35+K46+K88+K89</f>
        <v>8815.138</v>
      </c>
      <c r="L34" s="70">
        <f t="shared" si="11"/>
        <v>8815.138</v>
      </c>
      <c r="M34" s="70">
        <f t="shared" si="11"/>
        <v>7061</v>
      </c>
      <c r="N34" s="70">
        <f t="shared" si="11"/>
        <v>8166</v>
      </c>
      <c r="O34" s="70">
        <f t="shared" si="11"/>
        <v>8815</v>
      </c>
      <c r="P34" s="70">
        <f t="shared" si="11"/>
        <v>0</v>
      </c>
      <c r="Q34" s="70">
        <f t="shared" si="11"/>
        <v>1000</v>
      </c>
      <c r="R34" s="70">
        <f t="shared" si="11"/>
        <v>0</v>
      </c>
      <c r="S34" s="70">
        <f t="shared" si="11"/>
        <v>0</v>
      </c>
      <c r="T34" s="70">
        <f>T35+T46+T88+T89</f>
        <v>1000</v>
      </c>
      <c r="U34" s="70">
        <f>U35+U46+U88+U89</f>
        <v>0</v>
      </c>
      <c r="V34" s="70">
        <f>V35+V46+V88+V89</f>
        <v>0</v>
      </c>
      <c r="W34" s="69"/>
      <c r="X34" s="16"/>
      <c r="Y34" s="16"/>
      <c r="Z34" s="16"/>
      <c r="AA34" s="16"/>
      <c r="AB34" s="16"/>
    </row>
    <row r="35" spans="1:28" s="17" customFormat="1" ht="23.25" customHeight="1">
      <c r="A35" s="65" t="s">
        <v>40</v>
      </c>
      <c r="B35" s="76" t="s">
        <v>41</v>
      </c>
      <c r="C35" s="78"/>
      <c r="D35" s="67"/>
      <c r="E35" s="67"/>
      <c r="F35" s="77"/>
      <c r="G35" s="67"/>
      <c r="H35" s="78"/>
      <c r="I35" s="67"/>
      <c r="J35" s="74"/>
      <c r="K35" s="70">
        <f aca="true" t="shared" si="12" ref="K35:P35">K36+K37+K39+K40+K41+K42+K43+K44+K45</f>
        <v>0</v>
      </c>
      <c r="L35" s="70">
        <f t="shared" si="12"/>
        <v>0</v>
      </c>
      <c r="M35" s="70">
        <f t="shared" si="12"/>
        <v>0</v>
      </c>
      <c r="N35" s="70">
        <f t="shared" si="12"/>
        <v>0</v>
      </c>
      <c r="O35" s="70">
        <f t="shared" si="12"/>
        <v>0</v>
      </c>
      <c r="P35" s="70">
        <f t="shared" si="12"/>
        <v>0</v>
      </c>
      <c r="Q35" s="70">
        <f aca="true" t="shared" si="13" ref="Q35:V35">Q36+Q37+Q39+Q40+Q41+Q42+Q43+Q44+Q45</f>
        <v>0</v>
      </c>
      <c r="R35" s="70">
        <f t="shared" si="13"/>
        <v>0</v>
      </c>
      <c r="S35" s="70">
        <f t="shared" si="13"/>
        <v>0</v>
      </c>
      <c r="T35" s="70">
        <f t="shared" si="13"/>
        <v>0</v>
      </c>
      <c r="U35" s="70">
        <f t="shared" si="13"/>
        <v>0</v>
      </c>
      <c r="V35" s="70">
        <f t="shared" si="13"/>
        <v>0</v>
      </c>
      <c r="W35" s="69"/>
      <c r="X35" s="16"/>
      <c r="Y35" s="16"/>
      <c r="Z35" s="16"/>
      <c r="AA35" s="16"/>
      <c r="AB35" s="16"/>
    </row>
    <row r="36" spans="1:28" s="17" customFormat="1" ht="15.75">
      <c r="A36" s="65" t="s">
        <v>42</v>
      </c>
      <c r="B36" s="76" t="s">
        <v>43</v>
      </c>
      <c r="C36" s="78"/>
      <c r="D36" s="67"/>
      <c r="E36" s="67"/>
      <c r="F36" s="77"/>
      <c r="G36" s="67"/>
      <c r="H36" s="78"/>
      <c r="I36" s="67"/>
      <c r="J36" s="74"/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69"/>
      <c r="X36" s="16"/>
      <c r="Y36" s="16"/>
      <c r="Z36" s="16"/>
      <c r="AA36" s="16"/>
      <c r="AB36" s="16"/>
    </row>
    <row r="37" spans="1:28" s="17" customFormat="1" ht="15.75">
      <c r="A37" s="65" t="s">
        <v>46</v>
      </c>
      <c r="B37" s="76" t="s">
        <v>47</v>
      </c>
      <c r="C37" s="78"/>
      <c r="D37" s="67"/>
      <c r="E37" s="67"/>
      <c r="F37" s="77"/>
      <c r="G37" s="67"/>
      <c r="H37" s="78"/>
      <c r="I37" s="67"/>
      <c r="J37" s="74"/>
      <c r="K37" s="70">
        <f aca="true" t="shared" si="14" ref="K37:V37">K38</f>
        <v>0</v>
      </c>
      <c r="L37" s="70">
        <f t="shared" si="14"/>
        <v>0</v>
      </c>
      <c r="M37" s="70">
        <f t="shared" si="14"/>
        <v>0</v>
      </c>
      <c r="N37" s="70">
        <f t="shared" si="14"/>
        <v>0</v>
      </c>
      <c r="O37" s="70">
        <f t="shared" si="14"/>
        <v>0</v>
      </c>
      <c r="P37" s="70">
        <f t="shared" si="14"/>
        <v>0</v>
      </c>
      <c r="Q37" s="70">
        <f t="shared" si="14"/>
        <v>0</v>
      </c>
      <c r="R37" s="70">
        <f t="shared" si="14"/>
        <v>0</v>
      </c>
      <c r="S37" s="70">
        <f t="shared" si="14"/>
        <v>0</v>
      </c>
      <c r="T37" s="70">
        <f t="shared" si="14"/>
        <v>0</v>
      </c>
      <c r="U37" s="70">
        <f t="shared" si="14"/>
        <v>0</v>
      </c>
      <c r="V37" s="70">
        <f t="shared" si="14"/>
        <v>0</v>
      </c>
      <c r="W37" s="69"/>
      <c r="X37" s="16"/>
      <c r="Y37" s="16"/>
      <c r="Z37" s="16"/>
      <c r="AA37" s="16"/>
      <c r="AB37" s="16"/>
    </row>
    <row r="38" spans="1:28" s="17" customFormat="1" ht="0.75" customHeight="1">
      <c r="A38" s="81"/>
      <c r="B38" s="71"/>
      <c r="C38" s="75"/>
      <c r="D38" s="75"/>
      <c r="E38" s="12"/>
      <c r="F38" s="80"/>
      <c r="G38" s="75"/>
      <c r="H38" s="75"/>
      <c r="I38" s="75"/>
      <c r="J38" s="12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3"/>
      <c r="X38" s="16"/>
      <c r="Y38" s="16"/>
      <c r="Z38" s="16"/>
      <c r="AA38" s="16"/>
      <c r="AB38" s="16"/>
    </row>
    <row r="39" spans="1:28" s="17" customFormat="1" ht="25.5" customHeight="1">
      <c r="A39" s="65" t="s">
        <v>48</v>
      </c>
      <c r="B39" s="76" t="s">
        <v>49</v>
      </c>
      <c r="C39" s="78"/>
      <c r="D39" s="67"/>
      <c r="E39" s="67"/>
      <c r="F39" s="77"/>
      <c r="G39" s="67"/>
      <c r="H39" s="78"/>
      <c r="I39" s="67"/>
      <c r="J39" s="74"/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/>
      <c r="Q39" s="82">
        <v>0</v>
      </c>
      <c r="R39" s="82"/>
      <c r="S39" s="82"/>
      <c r="T39" s="82">
        <v>0</v>
      </c>
      <c r="U39" s="82"/>
      <c r="V39" s="82"/>
      <c r="W39" s="82"/>
      <c r="X39" s="16"/>
      <c r="Y39" s="16"/>
      <c r="Z39" s="16"/>
      <c r="AA39" s="16"/>
      <c r="AB39" s="16"/>
    </row>
    <row r="40" spans="1:28" s="20" customFormat="1" ht="15.75">
      <c r="A40" s="65" t="s">
        <v>50</v>
      </c>
      <c r="B40" s="76" t="s">
        <v>51</v>
      </c>
      <c r="C40" s="78"/>
      <c r="D40" s="67"/>
      <c r="E40" s="67"/>
      <c r="F40" s="77"/>
      <c r="G40" s="67"/>
      <c r="H40" s="78"/>
      <c r="I40" s="67"/>
      <c r="J40" s="74"/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/>
      <c r="X40" s="19"/>
      <c r="Y40" s="19"/>
      <c r="Z40" s="19"/>
      <c r="AA40" s="19"/>
      <c r="AB40" s="19"/>
    </row>
    <row r="41" spans="1:28" s="20" customFormat="1" ht="15.75">
      <c r="A41" s="65" t="s">
        <v>53</v>
      </c>
      <c r="B41" s="76" t="s">
        <v>54</v>
      </c>
      <c r="C41" s="12"/>
      <c r="D41" s="67"/>
      <c r="E41" s="74"/>
      <c r="F41" s="68"/>
      <c r="G41" s="12"/>
      <c r="H41" s="73"/>
      <c r="I41" s="12"/>
      <c r="J41" s="69"/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/>
      <c r="X41" s="19"/>
      <c r="Y41" s="19"/>
      <c r="Z41" s="19"/>
      <c r="AA41" s="19"/>
      <c r="AB41" s="19"/>
    </row>
    <row r="42" spans="1:28" s="20" customFormat="1" ht="31.5">
      <c r="A42" s="65" t="s">
        <v>58</v>
      </c>
      <c r="B42" s="76" t="s">
        <v>59</v>
      </c>
      <c r="C42" s="64"/>
      <c r="D42" s="69"/>
      <c r="E42" s="64"/>
      <c r="F42" s="77"/>
      <c r="G42" s="67"/>
      <c r="H42" s="78"/>
      <c r="I42" s="85"/>
      <c r="J42" s="74"/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/>
      <c r="Q42" s="82">
        <v>0</v>
      </c>
      <c r="R42" s="82"/>
      <c r="S42" s="82"/>
      <c r="T42" s="82">
        <v>0</v>
      </c>
      <c r="U42" s="82"/>
      <c r="V42" s="82"/>
      <c r="W42" s="82"/>
      <c r="X42" s="19"/>
      <c r="Y42" s="19"/>
      <c r="Z42" s="19"/>
      <c r="AA42" s="19"/>
      <c r="AB42" s="19"/>
    </row>
    <row r="43" spans="1:28" s="20" customFormat="1" ht="15.75">
      <c r="A43" s="65" t="s">
        <v>60</v>
      </c>
      <c r="B43" s="86" t="s">
        <v>61</v>
      </c>
      <c r="C43" s="72"/>
      <c r="D43" s="12"/>
      <c r="E43" s="74"/>
      <c r="F43" s="87"/>
      <c r="G43" s="12"/>
      <c r="H43" s="88"/>
      <c r="I43" s="12"/>
      <c r="J43" s="12"/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/>
      <c r="Q43" s="89">
        <v>0</v>
      </c>
      <c r="R43" s="89"/>
      <c r="S43" s="89"/>
      <c r="T43" s="89">
        <v>0</v>
      </c>
      <c r="U43" s="89"/>
      <c r="V43" s="89"/>
      <c r="W43" s="12"/>
      <c r="X43" s="19"/>
      <c r="Y43" s="19"/>
      <c r="Z43" s="19"/>
      <c r="AA43" s="19"/>
      <c r="AB43" s="19"/>
    </row>
    <row r="44" spans="1:28" s="20" customFormat="1" ht="15.75">
      <c r="A44" s="65" t="s">
        <v>62</v>
      </c>
      <c r="B44" s="86" t="s">
        <v>63</v>
      </c>
      <c r="C44" s="72"/>
      <c r="D44" s="12"/>
      <c r="E44" s="74"/>
      <c r="F44" s="87"/>
      <c r="G44" s="12"/>
      <c r="H44" s="88"/>
      <c r="I44" s="12"/>
      <c r="J44" s="12"/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/>
      <c r="Q44" s="90">
        <v>0</v>
      </c>
      <c r="R44" s="90"/>
      <c r="S44" s="90"/>
      <c r="T44" s="90">
        <v>0</v>
      </c>
      <c r="U44" s="90"/>
      <c r="V44" s="90"/>
      <c r="W44" s="12"/>
      <c r="X44" s="19"/>
      <c r="Y44" s="19"/>
      <c r="Z44" s="19"/>
      <c r="AA44" s="19"/>
      <c r="AB44" s="19"/>
    </row>
    <row r="45" spans="1:28" s="17" customFormat="1" ht="15.75">
      <c r="A45" s="65" t="s">
        <v>64</v>
      </c>
      <c r="B45" s="86" t="s">
        <v>65</v>
      </c>
      <c r="C45" s="72"/>
      <c r="D45" s="12"/>
      <c r="E45" s="74"/>
      <c r="F45" s="87"/>
      <c r="G45" s="12"/>
      <c r="H45" s="88"/>
      <c r="I45" s="12"/>
      <c r="J45" s="12"/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/>
      <c r="X45" s="16"/>
      <c r="Y45" s="16"/>
      <c r="Z45" s="16"/>
      <c r="AA45" s="16"/>
      <c r="AB45" s="16"/>
    </row>
    <row r="46" spans="1:28" s="20" customFormat="1" ht="28.5">
      <c r="A46" s="65" t="s">
        <v>66</v>
      </c>
      <c r="B46" s="91" t="s">
        <v>67</v>
      </c>
      <c r="C46" s="78"/>
      <c r="D46" s="67"/>
      <c r="E46" s="92"/>
      <c r="F46" s="77"/>
      <c r="G46" s="67"/>
      <c r="H46" s="78"/>
      <c r="I46" s="85"/>
      <c r="J46" s="74"/>
      <c r="K46" s="70">
        <f>K47+K54+K58+K62+K67+K76+K79+K82+K85</f>
        <v>8815.138</v>
      </c>
      <c r="L46" s="70">
        <f>L47+L54+L58+L62+L67+L76+L79+L82+L85</f>
        <v>8815.138</v>
      </c>
      <c r="M46" s="70">
        <f>M47+M54+M58+M62+M67+M76+M79+M82+M85</f>
        <v>7061</v>
      </c>
      <c r="N46" s="70">
        <f>N47+N54+N58+N62+N67+N76+N79+N82+N85</f>
        <v>8166</v>
      </c>
      <c r="O46" s="70">
        <f>O47+O54+O58+O62+O67+O76+O79+O82+O85</f>
        <v>8815</v>
      </c>
      <c r="P46" s="70"/>
      <c r="Q46" s="70">
        <f>Q47+Q54+Q58+Q62+Q67+Q76+Q79+Q82+Q85</f>
        <v>1000</v>
      </c>
      <c r="R46" s="70"/>
      <c r="S46" s="70"/>
      <c r="T46" s="70">
        <f>T47+T54+T58+T62+T67+T76+T79+T82+T85</f>
        <v>1000</v>
      </c>
      <c r="U46" s="70"/>
      <c r="V46" s="70"/>
      <c r="W46" s="12"/>
      <c r="X46" s="19"/>
      <c r="Y46" s="19"/>
      <c r="Z46" s="19"/>
      <c r="AA46" s="19"/>
      <c r="AB46" s="19"/>
    </row>
    <row r="47" spans="1:28" s="20" customFormat="1" ht="15.75">
      <c r="A47" s="65" t="s">
        <v>42</v>
      </c>
      <c r="B47" s="91" t="s">
        <v>43</v>
      </c>
      <c r="C47" s="78"/>
      <c r="D47" s="67"/>
      <c r="E47" s="92"/>
      <c r="F47" s="77"/>
      <c r="G47" s="67"/>
      <c r="H47" s="78"/>
      <c r="I47" s="85"/>
      <c r="J47" s="74"/>
      <c r="K47" s="70">
        <f aca="true" t="shared" si="15" ref="K47:S47">K48+K51</f>
        <v>0</v>
      </c>
      <c r="L47" s="70">
        <f t="shared" si="15"/>
        <v>0</v>
      </c>
      <c r="M47" s="70">
        <f t="shared" si="15"/>
        <v>0</v>
      </c>
      <c r="N47" s="70">
        <f t="shared" si="15"/>
        <v>0</v>
      </c>
      <c r="O47" s="70">
        <f t="shared" si="15"/>
        <v>0</v>
      </c>
      <c r="P47" s="70">
        <f t="shared" si="15"/>
        <v>0</v>
      </c>
      <c r="Q47" s="70">
        <f t="shared" si="15"/>
        <v>0</v>
      </c>
      <c r="R47" s="70">
        <f t="shared" si="15"/>
        <v>0</v>
      </c>
      <c r="S47" s="70">
        <f t="shared" si="15"/>
        <v>0</v>
      </c>
      <c r="T47" s="70">
        <f>T48+T51</f>
        <v>0</v>
      </c>
      <c r="U47" s="70">
        <f>U48+U51</f>
        <v>0</v>
      </c>
      <c r="V47" s="70">
        <f>V48+V51</f>
        <v>0</v>
      </c>
      <c r="W47" s="12"/>
      <c r="X47" s="19"/>
      <c r="Y47" s="19"/>
      <c r="Z47" s="19"/>
      <c r="AA47" s="19"/>
      <c r="AB47" s="19"/>
    </row>
    <row r="48" spans="1:28" s="20" customFormat="1" ht="0.75" customHeight="1">
      <c r="A48" s="65"/>
      <c r="B48" s="76" t="s">
        <v>68</v>
      </c>
      <c r="C48" s="78"/>
      <c r="D48" s="67"/>
      <c r="E48" s="92"/>
      <c r="F48" s="77"/>
      <c r="G48" s="67"/>
      <c r="H48" s="78"/>
      <c r="I48" s="85"/>
      <c r="J48" s="74"/>
      <c r="K48" s="70">
        <f aca="true" t="shared" si="16" ref="K48:S48">SUM(K49:K50)</f>
        <v>0</v>
      </c>
      <c r="L48" s="70">
        <f t="shared" si="16"/>
        <v>0</v>
      </c>
      <c r="M48" s="70">
        <f t="shared" si="16"/>
        <v>0</v>
      </c>
      <c r="N48" s="70">
        <f t="shared" si="16"/>
        <v>0</v>
      </c>
      <c r="O48" s="70">
        <f t="shared" si="16"/>
        <v>0</v>
      </c>
      <c r="P48" s="70">
        <f t="shared" si="16"/>
        <v>0</v>
      </c>
      <c r="Q48" s="70">
        <f t="shared" si="16"/>
        <v>0</v>
      </c>
      <c r="R48" s="70">
        <f t="shared" si="16"/>
        <v>0</v>
      </c>
      <c r="S48" s="70">
        <f t="shared" si="16"/>
        <v>0</v>
      </c>
      <c r="T48" s="70">
        <f>SUM(T49:T50)</f>
        <v>0</v>
      </c>
      <c r="U48" s="70">
        <f>SUM(U49:U50)</f>
        <v>0</v>
      </c>
      <c r="V48" s="70">
        <f>SUM(V49:V50)</f>
        <v>0</v>
      </c>
      <c r="W48" s="12"/>
      <c r="X48" s="19"/>
      <c r="Y48" s="19"/>
      <c r="Z48" s="19"/>
      <c r="AA48" s="19"/>
      <c r="AB48" s="19"/>
    </row>
    <row r="49" spans="1:28" s="20" customFormat="1" ht="0.75" customHeight="1" hidden="1">
      <c r="A49" s="83"/>
      <c r="B49" s="71"/>
      <c r="C49" s="75"/>
      <c r="D49" s="75"/>
      <c r="E49" s="12"/>
      <c r="F49" s="80"/>
      <c r="G49" s="75"/>
      <c r="H49" s="75"/>
      <c r="I49" s="75"/>
      <c r="J49" s="12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3"/>
      <c r="X49" s="19"/>
      <c r="Y49" s="19"/>
      <c r="Z49" s="19"/>
      <c r="AA49" s="19"/>
      <c r="AB49" s="19"/>
    </row>
    <row r="50" spans="1:28" s="20" customFormat="1" ht="15.75" hidden="1">
      <c r="A50" s="83"/>
      <c r="B50" s="121"/>
      <c r="C50" s="75"/>
      <c r="D50" s="75"/>
      <c r="E50" s="12"/>
      <c r="F50" s="80"/>
      <c r="G50" s="75"/>
      <c r="H50" s="75"/>
      <c r="I50" s="75"/>
      <c r="J50" s="12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3"/>
      <c r="X50" s="19"/>
      <c r="Y50" s="19"/>
      <c r="Z50" s="19"/>
      <c r="AA50" s="19"/>
      <c r="AB50" s="19"/>
    </row>
    <row r="51" spans="1:28" s="20" customFormat="1" ht="15.75" hidden="1">
      <c r="A51" s="65"/>
      <c r="B51" s="76" t="s">
        <v>69</v>
      </c>
      <c r="C51" s="78"/>
      <c r="D51" s="67"/>
      <c r="E51" s="92"/>
      <c r="F51" s="77"/>
      <c r="G51" s="67"/>
      <c r="H51" s="78"/>
      <c r="I51" s="85"/>
      <c r="J51" s="74"/>
      <c r="K51" s="70">
        <f aca="true" t="shared" si="17" ref="K51:S51">SUM(K52:K53)</f>
        <v>0</v>
      </c>
      <c r="L51" s="70">
        <f t="shared" si="17"/>
        <v>0</v>
      </c>
      <c r="M51" s="70">
        <f t="shared" si="17"/>
        <v>0</v>
      </c>
      <c r="N51" s="70">
        <f t="shared" si="17"/>
        <v>0</v>
      </c>
      <c r="O51" s="70">
        <f t="shared" si="17"/>
        <v>0</v>
      </c>
      <c r="P51" s="70">
        <f t="shared" si="17"/>
        <v>0</v>
      </c>
      <c r="Q51" s="70">
        <f t="shared" si="17"/>
        <v>0</v>
      </c>
      <c r="R51" s="70">
        <f t="shared" si="17"/>
        <v>0</v>
      </c>
      <c r="S51" s="70">
        <f t="shared" si="17"/>
        <v>0</v>
      </c>
      <c r="T51" s="70">
        <f>SUM(T52:T53)</f>
        <v>0</v>
      </c>
      <c r="U51" s="70">
        <f>SUM(U52:U53)</f>
        <v>0</v>
      </c>
      <c r="V51" s="70">
        <f>SUM(V52:V53)</f>
        <v>0</v>
      </c>
      <c r="W51" s="12"/>
      <c r="X51" s="19"/>
      <c r="Y51" s="19"/>
      <c r="Z51" s="19"/>
      <c r="AA51" s="19"/>
      <c r="AB51" s="19"/>
    </row>
    <row r="52" spans="1:28" s="20" customFormat="1" ht="15.75" hidden="1">
      <c r="A52" s="81"/>
      <c r="B52" s="121"/>
      <c r="C52" s="75"/>
      <c r="D52" s="75"/>
      <c r="E52" s="12"/>
      <c r="F52" s="80"/>
      <c r="G52" s="75"/>
      <c r="H52" s="75"/>
      <c r="I52" s="75"/>
      <c r="J52" s="12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3"/>
      <c r="X52" s="19"/>
      <c r="Y52" s="19"/>
      <c r="Z52" s="19"/>
      <c r="AA52" s="19"/>
      <c r="AB52" s="19"/>
    </row>
    <row r="53" spans="1:28" s="20" customFormat="1" ht="15.75" hidden="1">
      <c r="A53" s="81"/>
      <c r="B53" s="121"/>
      <c r="C53" s="75"/>
      <c r="D53" s="75"/>
      <c r="E53" s="12"/>
      <c r="F53" s="80"/>
      <c r="G53" s="75"/>
      <c r="H53" s="75"/>
      <c r="I53" s="75"/>
      <c r="J53" s="12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3"/>
      <c r="X53" s="19"/>
      <c r="Y53" s="19"/>
      <c r="Z53" s="19"/>
      <c r="AA53" s="19"/>
      <c r="AB53" s="19"/>
    </row>
    <row r="54" spans="1:28" s="20" customFormat="1" ht="15.75">
      <c r="A54" s="65" t="s">
        <v>46</v>
      </c>
      <c r="B54" s="91" t="s">
        <v>47</v>
      </c>
      <c r="C54" s="78"/>
      <c r="D54" s="67"/>
      <c r="E54" s="92"/>
      <c r="F54" s="77"/>
      <c r="G54" s="67"/>
      <c r="H54" s="78"/>
      <c r="I54" s="85"/>
      <c r="J54" s="74"/>
      <c r="K54" s="70">
        <f aca="true" t="shared" si="18" ref="K54:S54">K55+K57</f>
        <v>0</v>
      </c>
      <c r="L54" s="70">
        <f t="shared" si="18"/>
        <v>0</v>
      </c>
      <c r="M54" s="70">
        <f t="shared" si="18"/>
        <v>0</v>
      </c>
      <c r="N54" s="70">
        <f t="shared" si="18"/>
        <v>0</v>
      </c>
      <c r="O54" s="70">
        <f t="shared" si="18"/>
        <v>0</v>
      </c>
      <c r="P54" s="70">
        <f t="shared" si="18"/>
        <v>0</v>
      </c>
      <c r="Q54" s="70">
        <f t="shared" si="18"/>
        <v>0</v>
      </c>
      <c r="R54" s="70">
        <f t="shared" si="18"/>
        <v>0</v>
      </c>
      <c r="S54" s="70">
        <f t="shared" si="18"/>
        <v>0</v>
      </c>
      <c r="T54" s="70">
        <f>T55+T57</f>
        <v>0</v>
      </c>
      <c r="U54" s="70">
        <f>U55+U57</f>
        <v>0</v>
      </c>
      <c r="V54" s="70">
        <f>V55+V57</f>
        <v>0</v>
      </c>
      <c r="W54" s="12"/>
      <c r="X54" s="19"/>
      <c r="Y54" s="19"/>
      <c r="Z54" s="19"/>
      <c r="AA54" s="19"/>
      <c r="AB54" s="19"/>
    </row>
    <row r="55" spans="1:28" s="20" customFormat="1" ht="22.5" customHeight="1" hidden="1">
      <c r="A55" s="65"/>
      <c r="B55" s="76" t="s">
        <v>68</v>
      </c>
      <c r="C55" s="78"/>
      <c r="D55" s="67"/>
      <c r="E55" s="92"/>
      <c r="F55" s="77"/>
      <c r="G55" s="67"/>
      <c r="H55" s="78"/>
      <c r="I55" s="85"/>
      <c r="J55" s="74"/>
      <c r="K55" s="70">
        <f>K56</f>
        <v>0</v>
      </c>
      <c r="L55" s="70">
        <f aca="true" t="shared" si="19" ref="L55:V55">L56</f>
        <v>0</v>
      </c>
      <c r="M55" s="70">
        <f t="shared" si="19"/>
        <v>0</v>
      </c>
      <c r="N55" s="70">
        <f t="shared" si="19"/>
        <v>0</v>
      </c>
      <c r="O55" s="70">
        <f t="shared" si="19"/>
        <v>0</v>
      </c>
      <c r="P55" s="70">
        <f t="shared" si="19"/>
        <v>0</v>
      </c>
      <c r="Q55" s="70">
        <f t="shared" si="19"/>
        <v>0</v>
      </c>
      <c r="R55" s="70">
        <f t="shared" si="19"/>
        <v>0</v>
      </c>
      <c r="S55" s="70">
        <f t="shared" si="19"/>
        <v>0</v>
      </c>
      <c r="T55" s="70">
        <f t="shared" si="19"/>
        <v>0</v>
      </c>
      <c r="U55" s="70">
        <f t="shared" si="19"/>
        <v>0</v>
      </c>
      <c r="V55" s="70">
        <f t="shared" si="19"/>
        <v>0</v>
      </c>
      <c r="W55" s="12"/>
      <c r="X55" s="19"/>
      <c r="Y55" s="19"/>
      <c r="Z55" s="19"/>
      <c r="AA55" s="19"/>
      <c r="AB55" s="19"/>
    </row>
    <row r="56" spans="1:28" s="20" customFormat="1" ht="15.75" hidden="1">
      <c r="A56" s="81"/>
      <c r="B56" s="71"/>
      <c r="C56" s="75"/>
      <c r="D56" s="75"/>
      <c r="E56" s="12"/>
      <c r="F56" s="80"/>
      <c r="G56" s="75"/>
      <c r="H56" s="75"/>
      <c r="I56" s="75"/>
      <c r="J56" s="12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3"/>
      <c r="X56" s="19"/>
      <c r="Y56" s="19"/>
      <c r="Z56" s="19"/>
      <c r="AA56" s="19"/>
      <c r="AB56" s="19"/>
    </row>
    <row r="57" spans="1:28" s="20" customFormat="1" ht="15.75" hidden="1">
      <c r="A57" s="65"/>
      <c r="B57" s="76" t="s">
        <v>69</v>
      </c>
      <c r="C57" s="78"/>
      <c r="D57" s="67"/>
      <c r="E57" s="92"/>
      <c r="F57" s="77"/>
      <c r="G57" s="67"/>
      <c r="H57" s="78"/>
      <c r="I57" s="85"/>
      <c r="J57" s="74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12"/>
      <c r="X57" s="19"/>
      <c r="Y57" s="19"/>
      <c r="Z57" s="19"/>
      <c r="AA57" s="19"/>
      <c r="AB57" s="19"/>
    </row>
    <row r="58" spans="1:28" s="20" customFormat="1" ht="15.75">
      <c r="A58" s="65" t="s">
        <v>48</v>
      </c>
      <c r="B58" s="91" t="s">
        <v>49</v>
      </c>
      <c r="C58" s="78"/>
      <c r="D58" s="67"/>
      <c r="E58" s="92"/>
      <c r="F58" s="77"/>
      <c r="G58" s="67"/>
      <c r="H58" s="78"/>
      <c r="I58" s="85"/>
      <c r="J58" s="74"/>
      <c r="K58" s="70">
        <f>K59+K61</f>
        <v>8815.138</v>
      </c>
      <c r="L58" s="70">
        <f>L59+L61</f>
        <v>8815.138</v>
      </c>
      <c r="M58" s="70">
        <f>M59+M61</f>
        <v>7061</v>
      </c>
      <c r="N58" s="70">
        <f>N59+N61</f>
        <v>8166</v>
      </c>
      <c r="O58" s="70">
        <f>O59+O61</f>
        <v>8815</v>
      </c>
      <c r="P58" s="70"/>
      <c r="Q58" s="70">
        <f>Q59+Q61</f>
        <v>1000</v>
      </c>
      <c r="R58" s="70"/>
      <c r="S58" s="70"/>
      <c r="T58" s="70">
        <f>T59+T61</f>
        <v>1000</v>
      </c>
      <c r="U58" s="70"/>
      <c r="V58" s="70"/>
      <c r="W58" s="12"/>
      <c r="X58" s="19"/>
      <c r="Y58" s="19"/>
      <c r="Z58" s="19"/>
      <c r="AA58" s="19"/>
      <c r="AB58" s="19"/>
    </row>
    <row r="59" spans="1:28" s="20" customFormat="1" ht="15.75">
      <c r="A59" s="65"/>
      <c r="B59" s="76" t="s">
        <v>68</v>
      </c>
      <c r="C59" s="78"/>
      <c r="D59" s="67"/>
      <c r="E59" s="92"/>
      <c r="F59" s="77"/>
      <c r="G59" s="67"/>
      <c r="H59" s="78"/>
      <c r="I59" s="85"/>
      <c r="J59" s="74"/>
      <c r="K59" s="70">
        <f>K60</f>
        <v>8815.138</v>
      </c>
      <c r="L59" s="70">
        <f>L60</f>
        <v>8815.138</v>
      </c>
      <c r="M59" s="70">
        <f>M60</f>
        <v>7061</v>
      </c>
      <c r="N59" s="70">
        <f>N60</f>
        <v>8166</v>
      </c>
      <c r="O59" s="70">
        <f>O60</f>
        <v>8815</v>
      </c>
      <c r="P59" s="70"/>
      <c r="Q59" s="70">
        <f>Q60</f>
        <v>1000</v>
      </c>
      <c r="R59" s="70"/>
      <c r="S59" s="70"/>
      <c r="T59" s="70">
        <f>T60</f>
        <v>1000</v>
      </c>
      <c r="U59" s="70"/>
      <c r="V59" s="70"/>
      <c r="W59" s="12"/>
      <c r="X59" s="19"/>
      <c r="Y59" s="19"/>
      <c r="Z59" s="19"/>
      <c r="AA59" s="19"/>
      <c r="AB59" s="19"/>
    </row>
    <row r="60" spans="1:28" s="20" customFormat="1" ht="102.75" customHeight="1">
      <c r="A60" s="11">
        <v>1</v>
      </c>
      <c r="B60" s="71" t="s">
        <v>169</v>
      </c>
      <c r="C60" s="12" t="s">
        <v>135</v>
      </c>
      <c r="D60" s="12" t="s">
        <v>88</v>
      </c>
      <c r="E60" s="12" t="s">
        <v>101</v>
      </c>
      <c r="F60" s="80">
        <v>7613377</v>
      </c>
      <c r="G60" s="75">
        <v>292</v>
      </c>
      <c r="H60" s="75">
        <v>0</v>
      </c>
      <c r="I60" s="75" t="str">
        <f>INDEX('[1]B1A NSTT 16-20'!$A$56:$Y$193,MATCH(B60,'[1]B1A NSTT 16-20'!$B$56:$B$193,0),6)</f>
        <v>2016-2018</v>
      </c>
      <c r="J60" s="12" t="str">
        <f>INDEX('[1]B1A NSTT 16-20'!$A$56:$Y$193,MATCH(B60,'[1]B1A NSTT 16-20'!$B$56:$B$193,0),10)</f>
        <v>QĐ số: 290//QĐ.UBND-XDCB ngày  25/10/2016 của UBND TP</v>
      </c>
      <c r="K60" s="75">
        <f>INDEX('[1]B1A NSTT 16-20'!$A$40:$Y$193,MATCH(B60,'[1]B1A NSTT 16-20'!$B$40:$B$193,0),11)</f>
        <v>8815.138</v>
      </c>
      <c r="L60" s="75">
        <f>INDEX('[1]B1A NSTT 16-20'!$A$40:$Y$193,MATCH(B60,'[1]B1A NSTT 16-20'!$B$40:$B$193,0),12)</f>
        <v>8815.138</v>
      </c>
      <c r="M60" s="75">
        <v>7061</v>
      </c>
      <c r="N60" s="12">
        <v>8166</v>
      </c>
      <c r="O60" s="75">
        <v>8815</v>
      </c>
      <c r="P60" s="75"/>
      <c r="Q60" s="75">
        <v>1000</v>
      </c>
      <c r="R60" s="75"/>
      <c r="S60" s="75"/>
      <c r="T60" s="75">
        <v>1000</v>
      </c>
      <c r="U60" s="75"/>
      <c r="V60" s="75"/>
      <c r="W60" s="73"/>
      <c r="X60" s="19"/>
      <c r="Y60" s="19"/>
      <c r="Z60" s="19"/>
      <c r="AA60" s="19"/>
      <c r="AB60" s="19"/>
    </row>
    <row r="61" spans="1:28" s="20" customFormat="1" ht="15.75">
      <c r="A61" s="65"/>
      <c r="B61" s="76" t="s">
        <v>69</v>
      </c>
      <c r="C61" s="78"/>
      <c r="D61" s="67"/>
      <c r="E61" s="92"/>
      <c r="F61" s="77"/>
      <c r="G61" s="67"/>
      <c r="H61" s="78"/>
      <c r="I61" s="85"/>
      <c r="J61" s="74"/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12"/>
      <c r="X61" s="19"/>
      <c r="Y61" s="19"/>
      <c r="Z61" s="19"/>
      <c r="AA61" s="19"/>
      <c r="AB61" s="19"/>
    </row>
    <row r="62" spans="1:28" s="20" customFormat="1" ht="15.75">
      <c r="A62" s="65" t="s">
        <v>50</v>
      </c>
      <c r="B62" s="76" t="s">
        <v>51</v>
      </c>
      <c r="C62" s="73"/>
      <c r="D62" s="78"/>
      <c r="E62" s="96"/>
      <c r="F62" s="77"/>
      <c r="G62" s="78"/>
      <c r="H62" s="97"/>
      <c r="I62" s="94"/>
      <c r="J62" s="74"/>
      <c r="K62" s="70">
        <f aca="true" t="shared" si="20" ref="K62:P62">K63+K66</f>
        <v>0</v>
      </c>
      <c r="L62" s="70">
        <f t="shared" si="20"/>
        <v>0</v>
      </c>
      <c r="M62" s="70">
        <f t="shared" si="20"/>
        <v>0</v>
      </c>
      <c r="N62" s="70">
        <f t="shared" si="20"/>
        <v>0</v>
      </c>
      <c r="O62" s="70">
        <f t="shared" si="20"/>
        <v>0</v>
      </c>
      <c r="P62" s="70">
        <f t="shared" si="20"/>
        <v>0</v>
      </c>
      <c r="Q62" s="70">
        <f aca="true" t="shared" si="21" ref="Q62:V62">Q63+Q66</f>
        <v>0</v>
      </c>
      <c r="R62" s="70">
        <f t="shared" si="21"/>
        <v>0</v>
      </c>
      <c r="S62" s="70">
        <f t="shared" si="21"/>
        <v>0</v>
      </c>
      <c r="T62" s="70">
        <f t="shared" si="21"/>
        <v>0</v>
      </c>
      <c r="U62" s="70">
        <f t="shared" si="21"/>
        <v>0</v>
      </c>
      <c r="V62" s="70">
        <f t="shared" si="21"/>
        <v>0</v>
      </c>
      <c r="W62" s="12"/>
      <c r="X62" s="19"/>
      <c r="Y62" s="19"/>
      <c r="Z62" s="19"/>
      <c r="AA62" s="19"/>
      <c r="AB62" s="19"/>
    </row>
    <row r="63" spans="1:28" s="20" customFormat="1" ht="15.75" hidden="1">
      <c r="A63" s="65"/>
      <c r="B63" s="76" t="s">
        <v>68</v>
      </c>
      <c r="C63" s="73"/>
      <c r="D63" s="78"/>
      <c r="E63" s="96"/>
      <c r="F63" s="77"/>
      <c r="G63" s="78"/>
      <c r="H63" s="97"/>
      <c r="I63" s="94"/>
      <c r="J63" s="74"/>
      <c r="K63" s="70">
        <f aca="true" t="shared" si="22" ref="K63:P63">SUM(K64:K65)</f>
        <v>0</v>
      </c>
      <c r="L63" s="70">
        <f t="shared" si="22"/>
        <v>0</v>
      </c>
      <c r="M63" s="70">
        <f t="shared" si="22"/>
        <v>0</v>
      </c>
      <c r="N63" s="70">
        <f t="shared" si="22"/>
        <v>0</v>
      </c>
      <c r="O63" s="70">
        <f t="shared" si="22"/>
        <v>0</v>
      </c>
      <c r="P63" s="70">
        <f t="shared" si="22"/>
        <v>0</v>
      </c>
      <c r="Q63" s="70">
        <f aca="true" t="shared" si="23" ref="Q63:V63">SUM(Q64:Q65)</f>
        <v>0</v>
      </c>
      <c r="R63" s="70">
        <f t="shared" si="23"/>
        <v>0</v>
      </c>
      <c r="S63" s="70">
        <f t="shared" si="23"/>
        <v>0</v>
      </c>
      <c r="T63" s="70">
        <f t="shared" si="23"/>
        <v>0</v>
      </c>
      <c r="U63" s="70">
        <f t="shared" si="23"/>
        <v>0</v>
      </c>
      <c r="V63" s="70">
        <f t="shared" si="23"/>
        <v>0</v>
      </c>
      <c r="W63" s="12"/>
      <c r="X63" s="19"/>
      <c r="Y63" s="19"/>
      <c r="Z63" s="19"/>
      <c r="AA63" s="19"/>
      <c r="AB63" s="19"/>
    </row>
    <row r="64" spans="1:28" s="20" customFormat="1" ht="78" customHeight="1" hidden="1">
      <c r="A64" s="81"/>
      <c r="B64" s="71"/>
      <c r="C64" s="75"/>
      <c r="D64" s="75"/>
      <c r="E64" s="12"/>
      <c r="F64" s="80"/>
      <c r="G64" s="75"/>
      <c r="H64" s="75"/>
      <c r="I64" s="75"/>
      <c r="J64" s="12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3"/>
      <c r="X64" s="19"/>
      <c r="Y64" s="19"/>
      <c r="Z64" s="19"/>
      <c r="AA64" s="19"/>
      <c r="AB64" s="19"/>
    </row>
    <row r="65" spans="1:28" s="20" customFormat="1" ht="15.75" hidden="1">
      <c r="A65" s="81"/>
      <c r="B65" s="122"/>
      <c r="C65" s="75"/>
      <c r="D65" s="75"/>
      <c r="E65" s="12"/>
      <c r="F65" s="80"/>
      <c r="G65" s="75"/>
      <c r="H65" s="75"/>
      <c r="I65" s="75"/>
      <c r="J65" s="12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3"/>
      <c r="X65" s="19"/>
      <c r="Y65" s="19"/>
      <c r="Z65" s="19"/>
      <c r="AA65" s="19"/>
      <c r="AB65" s="19"/>
    </row>
    <row r="66" spans="1:28" s="20" customFormat="1" ht="15" customHeight="1" hidden="1">
      <c r="A66" s="65"/>
      <c r="B66" s="76" t="s">
        <v>69</v>
      </c>
      <c r="C66" s="73"/>
      <c r="D66" s="78"/>
      <c r="E66" s="96"/>
      <c r="F66" s="77"/>
      <c r="G66" s="78"/>
      <c r="H66" s="97"/>
      <c r="I66" s="94"/>
      <c r="J66" s="74"/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12"/>
      <c r="X66" s="19"/>
      <c r="Y66" s="19"/>
      <c r="Z66" s="19"/>
      <c r="AA66" s="19"/>
      <c r="AB66" s="19"/>
    </row>
    <row r="67" spans="1:28" s="20" customFormat="1" ht="15.75">
      <c r="A67" s="65" t="s">
        <v>53</v>
      </c>
      <c r="B67" s="76" t="s">
        <v>54</v>
      </c>
      <c r="C67" s="78"/>
      <c r="D67" s="67"/>
      <c r="E67" s="92"/>
      <c r="F67" s="77"/>
      <c r="G67" s="67"/>
      <c r="H67" s="78"/>
      <c r="I67" s="85"/>
      <c r="J67" s="74"/>
      <c r="K67" s="70">
        <f>K68+K73</f>
        <v>0</v>
      </c>
      <c r="L67" s="70">
        <f>L68+L73</f>
        <v>0</v>
      </c>
      <c r="M67" s="70">
        <f>M68+M73</f>
        <v>0</v>
      </c>
      <c r="N67" s="70">
        <f>N68+N73</f>
        <v>0</v>
      </c>
      <c r="O67" s="70">
        <f>O68+O73</f>
        <v>0</v>
      </c>
      <c r="P67" s="70"/>
      <c r="Q67" s="70">
        <f>Q68+Q73</f>
        <v>0</v>
      </c>
      <c r="R67" s="70"/>
      <c r="S67" s="70"/>
      <c r="T67" s="70">
        <f>T68+T73</f>
        <v>0</v>
      </c>
      <c r="U67" s="70"/>
      <c r="V67" s="70"/>
      <c r="W67" s="12"/>
      <c r="X67" s="19"/>
      <c r="Y67" s="19"/>
      <c r="Z67" s="19"/>
      <c r="AA67" s="19"/>
      <c r="AB67" s="19"/>
    </row>
    <row r="68" spans="1:28" s="20" customFormat="1" ht="15.75">
      <c r="A68" s="65"/>
      <c r="B68" s="76" t="s">
        <v>70</v>
      </c>
      <c r="C68" s="78"/>
      <c r="D68" s="67"/>
      <c r="E68" s="92"/>
      <c r="F68" s="77"/>
      <c r="G68" s="67"/>
      <c r="H68" s="78"/>
      <c r="I68" s="85"/>
      <c r="J68" s="12"/>
      <c r="K68" s="70">
        <f>SUM(K69:K72)</f>
        <v>0</v>
      </c>
      <c r="L68" s="70">
        <f aca="true" t="shared" si="24" ref="L68:S68">SUM(L69:L72)</f>
        <v>0</v>
      </c>
      <c r="M68" s="70">
        <f t="shared" si="24"/>
        <v>0</v>
      </c>
      <c r="N68" s="70">
        <f t="shared" si="24"/>
        <v>0</v>
      </c>
      <c r="O68" s="70">
        <f t="shared" si="24"/>
        <v>0</v>
      </c>
      <c r="P68" s="70">
        <f t="shared" si="24"/>
        <v>0</v>
      </c>
      <c r="Q68" s="70">
        <f t="shared" si="24"/>
        <v>0</v>
      </c>
      <c r="R68" s="70">
        <f t="shared" si="24"/>
        <v>0</v>
      </c>
      <c r="S68" s="70">
        <f t="shared" si="24"/>
        <v>0</v>
      </c>
      <c r="T68" s="70">
        <f>SUM(T69:T72)</f>
        <v>0</v>
      </c>
      <c r="U68" s="70">
        <f>SUM(U69:U72)</f>
        <v>0</v>
      </c>
      <c r="V68" s="70">
        <f>SUM(V69:V72)</f>
        <v>0</v>
      </c>
      <c r="W68" s="70"/>
      <c r="X68" s="19"/>
      <c r="Y68" s="19"/>
      <c r="Z68" s="19"/>
      <c r="AA68" s="19"/>
      <c r="AB68" s="19"/>
    </row>
    <row r="69" spans="1:28" s="20" customFormat="1" ht="0.75" customHeight="1">
      <c r="A69" s="81"/>
      <c r="B69" s="84"/>
      <c r="C69" s="75"/>
      <c r="D69" s="75"/>
      <c r="E69" s="12"/>
      <c r="F69" s="80"/>
      <c r="G69" s="75"/>
      <c r="H69" s="75"/>
      <c r="I69" s="75"/>
      <c r="J69" s="12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3"/>
      <c r="X69" s="19"/>
      <c r="Y69" s="19"/>
      <c r="Z69" s="19"/>
      <c r="AA69" s="19"/>
      <c r="AB69" s="19"/>
    </row>
    <row r="70" spans="1:28" s="20" customFormat="1" ht="15.75" hidden="1">
      <c r="A70" s="81"/>
      <c r="B70" s="98"/>
      <c r="C70" s="75"/>
      <c r="D70" s="75"/>
      <c r="E70" s="12"/>
      <c r="F70" s="80"/>
      <c r="G70" s="75"/>
      <c r="H70" s="75"/>
      <c r="I70" s="75"/>
      <c r="J70" s="12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3"/>
      <c r="X70" s="19"/>
      <c r="Y70" s="19"/>
      <c r="Z70" s="19"/>
      <c r="AA70" s="19"/>
      <c r="AB70" s="19"/>
    </row>
    <row r="71" spans="1:28" s="20" customFormat="1" ht="150.75" customHeight="1" hidden="1">
      <c r="A71" s="81"/>
      <c r="B71" s="98"/>
      <c r="C71" s="75"/>
      <c r="D71" s="75"/>
      <c r="E71" s="12"/>
      <c r="F71" s="80"/>
      <c r="G71" s="75"/>
      <c r="H71" s="75"/>
      <c r="I71" s="75"/>
      <c r="J71" s="12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3"/>
      <c r="X71" s="19"/>
      <c r="Y71" s="19"/>
      <c r="Z71" s="19"/>
      <c r="AA71" s="19"/>
      <c r="AB71" s="19"/>
    </row>
    <row r="72" spans="1:28" s="20" customFormat="1" ht="15.75" hidden="1">
      <c r="A72" s="81"/>
      <c r="B72" s="98"/>
      <c r="C72" s="75"/>
      <c r="D72" s="75"/>
      <c r="E72" s="12"/>
      <c r="F72" s="80"/>
      <c r="G72" s="75"/>
      <c r="H72" s="75"/>
      <c r="I72" s="75"/>
      <c r="J72" s="12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3"/>
      <c r="X72" s="19"/>
      <c r="Y72" s="19"/>
      <c r="Z72" s="19"/>
      <c r="AA72" s="19"/>
      <c r="AB72" s="19"/>
    </row>
    <row r="73" spans="1:28" s="17" customFormat="1" ht="21.75" customHeight="1">
      <c r="A73" s="65"/>
      <c r="B73" s="76" t="s">
        <v>69</v>
      </c>
      <c r="C73" s="78"/>
      <c r="D73" s="69"/>
      <c r="E73" s="74"/>
      <c r="F73" s="68"/>
      <c r="G73" s="69"/>
      <c r="H73" s="78"/>
      <c r="I73" s="12"/>
      <c r="J73" s="70"/>
      <c r="K73" s="70">
        <f aca="true" t="shared" si="25" ref="K73:P73">SUM(K74:K75)</f>
        <v>0</v>
      </c>
      <c r="L73" s="70">
        <f t="shared" si="25"/>
        <v>0</v>
      </c>
      <c r="M73" s="70">
        <f t="shared" si="25"/>
        <v>0</v>
      </c>
      <c r="N73" s="70">
        <f t="shared" si="25"/>
        <v>0</v>
      </c>
      <c r="O73" s="70">
        <f t="shared" si="25"/>
        <v>0</v>
      </c>
      <c r="P73" s="70">
        <f t="shared" si="25"/>
        <v>0</v>
      </c>
      <c r="Q73" s="70">
        <f aca="true" t="shared" si="26" ref="Q73:V73">SUM(Q74:Q75)</f>
        <v>0</v>
      </c>
      <c r="R73" s="70">
        <f t="shared" si="26"/>
        <v>0</v>
      </c>
      <c r="S73" s="70">
        <f t="shared" si="26"/>
        <v>0</v>
      </c>
      <c r="T73" s="70">
        <f t="shared" si="26"/>
        <v>0</v>
      </c>
      <c r="U73" s="70">
        <f t="shared" si="26"/>
        <v>0</v>
      </c>
      <c r="V73" s="70">
        <f t="shared" si="26"/>
        <v>0</v>
      </c>
      <c r="W73" s="70"/>
      <c r="X73" s="16"/>
      <c r="Y73" s="16"/>
      <c r="Z73" s="16"/>
      <c r="AA73" s="16"/>
      <c r="AB73" s="16"/>
    </row>
    <row r="74" spans="1:28" s="17" customFormat="1" ht="67.5" customHeight="1" hidden="1">
      <c r="A74" s="81"/>
      <c r="B74" s="95"/>
      <c r="C74" s="73"/>
      <c r="D74" s="12"/>
      <c r="E74" s="74"/>
      <c r="F74" s="68"/>
      <c r="G74" s="12"/>
      <c r="H74" s="12"/>
      <c r="I74" s="94"/>
      <c r="J74" s="74"/>
      <c r="K74" s="75"/>
      <c r="L74" s="75"/>
      <c r="M74" s="75"/>
      <c r="N74" s="12"/>
      <c r="O74" s="75"/>
      <c r="P74" s="75"/>
      <c r="Q74" s="75"/>
      <c r="R74" s="75"/>
      <c r="S74" s="75"/>
      <c r="T74" s="75"/>
      <c r="U74" s="75"/>
      <c r="V74" s="75"/>
      <c r="W74" s="73"/>
      <c r="X74" s="16"/>
      <c r="Y74" s="16"/>
      <c r="Z74" s="16"/>
      <c r="AA74" s="16"/>
      <c r="AB74" s="16"/>
    </row>
    <row r="75" spans="1:28" s="17" customFormat="1" ht="0.75" customHeight="1" hidden="1">
      <c r="A75" s="81"/>
      <c r="B75" s="98"/>
      <c r="C75" s="75"/>
      <c r="D75" s="75"/>
      <c r="E75" s="12"/>
      <c r="F75" s="80"/>
      <c r="G75" s="75"/>
      <c r="H75" s="75"/>
      <c r="I75" s="75"/>
      <c r="J75" s="12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3"/>
      <c r="X75" s="16"/>
      <c r="Y75" s="16"/>
      <c r="Z75" s="16"/>
      <c r="AA75" s="16"/>
      <c r="AB75" s="16"/>
    </row>
    <row r="76" spans="1:28" s="20" customFormat="1" ht="31.5">
      <c r="A76" s="107" t="s">
        <v>58</v>
      </c>
      <c r="B76" s="76" t="s">
        <v>59</v>
      </c>
      <c r="C76" s="78"/>
      <c r="D76" s="76"/>
      <c r="E76" s="96"/>
      <c r="F76" s="108"/>
      <c r="G76" s="78"/>
      <c r="H76" s="76"/>
      <c r="I76" s="70">
        <f aca="true" t="shared" si="27" ref="I76:O76">I77+I78</f>
        <v>0</v>
      </c>
      <c r="J76" s="70">
        <f t="shared" si="27"/>
        <v>0</v>
      </c>
      <c r="K76" s="70">
        <f t="shared" si="27"/>
        <v>0</v>
      </c>
      <c r="L76" s="70">
        <f t="shared" si="27"/>
        <v>0</v>
      </c>
      <c r="M76" s="70">
        <f t="shared" si="27"/>
        <v>0</v>
      </c>
      <c r="N76" s="70">
        <f t="shared" si="27"/>
        <v>0</v>
      </c>
      <c r="O76" s="70">
        <f t="shared" si="27"/>
        <v>0</v>
      </c>
      <c r="P76" s="70"/>
      <c r="Q76" s="70">
        <f>Q77+Q78</f>
        <v>0</v>
      </c>
      <c r="R76" s="70"/>
      <c r="S76" s="70"/>
      <c r="T76" s="70">
        <f>T77+T78</f>
        <v>0</v>
      </c>
      <c r="U76" s="70"/>
      <c r="V76" s="70"/>
      <c r="W76" s="73"/>
      <c r="X76" s="19"/>
      <c r="Y76" s="19"/>
      <c r="Z76" s="19"/>
      <c r="AA76" s="19"/>
      <c r="AB76" s="19"/>
    </row>
    <row r="77" spans="1:28" s="20" customFormat="1" ht="0.75" customHeight="1">
      <c r="A77" s="107"/>
      <c r="B77" s="76" t="s">
        <v>85</v>
      </c>
      <c r="C77" s="78"/>
      <c r="D77" s="76"/>
      <c r="E77" s="96"/>
      <c r="F77" s="108"/>
      <c r="G77" s="78"/>
      <c r="H77" s="76"/>
      <c r="I77" s="94"/>
      <c r="J77" s="12"/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/>
      <c r="X77" s="19"/>
      <c r="Y77" s="19"/>
      <c r="Z77" s="19"/>
      <c r="AA77" s="19"/>
      <c r="AB77" s="19"/>
    </row>
    <row r="78" spans="1:28" s="20" customFormat="1" ht="15.75" hidden="1">
      <c r="A78" s="107"/>
      <c r="B78" s="76" t="s">
        <v>72</v>
      </c>
      <c r="C78" s="69"/>
      <c r="D78" s="70"/>
      <c r="E78" s="70"/>
      <c r="F78" s="111"/>
      <c r="G78" s="70"/>
      <c r="H78" s="70"/>
      <c r="I78" s="70"/>
      <c r="J78" s="70"/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/>
      <c r="X78" s="19"/>
      <c r="Y78" s="19"/>
      <c r="Z78" s="19"/>
      <c r="AA78" s="19"/>
      <c r="AB78" s="19"/>
    </row>
    <row r="79" spans="1:28" s="17" customFormat="1" ht="15.75">
      <c r="A79" s="65" t="s">
        <v>60</v>
      </c>
      <c r="B79" s="76" t="s">
        <v>61</v>
      </c>
      <c r="C79" s="78"/>
      <c r="D79" s="78"/>
      <c r="E79" s="78"/>
      <c r="F79" s="77"/>
      <c r="G79" s="78"/>
      <c r="H79" s="78"/>
      <c r="I79" s="78"/>
      <c r="J79" s="69"/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/>
      <c r="Q79" s="70">
        <v>0</v>
      </c>
      <c r="R79" s="70"/>
      <c r="S79" s="70"/>
      <c r="T79" s="70">
        <v>0</v>
      </c>
      <c r="U79" s="70"/>
      <c r="V79" s="70"/>
      <c r="W79" s="69"/>
      <c r="X79" s="16"/>
      <c r="Y79" s="16"/>
      <c r="Z79" s="16"/>
      <c r="AA79" s="16"/>
      <c r="AB79" s="16"/>
    </row>
    <row r="80" spans="1:28" s="17" customFormat="1" ht="0.75" customHeight="1">
      <c r="A80" s="65"/>
      <c r="B80" s="76" t="s">
        <v>85</v>
      </c>
      <c r="C80" s="78"/>
      <c r="D80" s="78"/>
      <c r="E80" s="78"/>
      <c r="F80" s="77"/>
      <c r="G80" s="78"/>
      <c r="H80" s="78"/>
      <c r="I80" s="78"/>
      <c r="J80" s="69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69"/>
      <c r="X80" s="16"/>
      <c r="Y80" s="16"/>
      <c r="Z80" s="16"/>
      <c r="AA80" s="16"/>
      <c r="AB80" s="16"/>
    </row>
    <row r="81" spans="1:28" s="17" customFormat="1" ht="15.75" hidden="1">
      <c r="A81" s="65"/>
      <c r="B81" s="76" t="s">
        <v>72</v>
      </c>
      <c r="C81" s="78"/>
      <c r="D81" s="78"/>
      <c r="E81" s="78"/>
      <c r="F81" s="77"/>
      <c r="G81" s="78"/>
      <c r="H81" s="78"/>
      <c r="I81" s="78"/>
      <c r="J81" s="69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69"/>
      <c r="X81" s="16"/>
      <c r="Y81" s="16"/>
      <c r="Z81" s="16"/>
      <c r="AA81" s="16"/>
      <c r="AB81" s="16"/>
    </row>
    <row r="82" spans="1:28" s="17" customFormat="1" ht="15.75">
      <c r="A82" s="65" t="s">
        <v>62</v>
      </c>
      <c r="B82" s="76" t="s">
        <v>73</v>
      </c>
      <c r="C82" s="78"/>
      <c r="D82" s="78"/>
      <c r="E82" s="78"/>
      <c r="F82" s="77"/>
      <c r="G82" s="78"/>
      <c r="H82" s="78"/>
      <c r="I82" s="78"/>
      <c r="J82" s="69"/>
      <c r="K82" s="70"/>
      <c r="L82" s="70"/>
      <c r="M82" s="113"/>
      <c r="N82" s="70"/>
      <c r="O82" s="70"/>
      <c r="P82" s="70"/>
      <c r="Q82" s="70"/>
      <c r="R82" s="70"/>
      <c r="S82" s="70"/>
      <c r="T82" s="70"/>
      <c r="U82" s="70"/>
      <c r="V82" s="70"/>
      <c r="W82" s="69"/>
      <c r="X82" s="16"/>
      <c r="Y82" s="16"/>
      <c r="Z82" s="16"/>
      <c r="AA82" s="16"/>
      <c r="AB82" s="16"/>
    </row>
    <row r="83" spans="1:28" s="17" customFormat="1" ht="0.75" customHeight="1">
      <c r="A83" s="65"/>
      <c r="B83" s="76" t="s">
        <v>85</v>
      </c>
      <c r="C83" s="78"/>
      <c r="D83" s="78"/>
      <c r="E83" s="78"/>
      <c r="F83" s="77"/>
      <c r="G83" s="78"/>
      <c r="H83" s="78"/>
      <c r="I83" s="78"/>
      <c r="J83" s="69"/>
      <c r="K83" s="70"/>
      <c r="L83" s="70"/>
      <c r="M83" s="113"/>
      <c r="N83" s="70"/>
      <c r="O83" s="70"/>
      <c r="P83" s="70"/>
      <c r="Q83" s="70"/>
      <c r="R83" s="70"/>
      <c r="S83" s="70"/>
      <c r="T83" s="70"/>
      <c r="U83" s="70"/>
      <c r="V83" s="70"/>
      <c r="W83" s="69"/>
      <c r="X83" s="16"/>
      <c r="Y83" s="16"/>
      <c r="Z83" s="16"/>
      <c r="AA83" s="16"/>
      <c r="AB83" s="16"/>
    </row>
    <row r="84" spans="1:28" s="17" customFormat="1" ht="15.75" hidden="1">
      <c r="A84" s="65"/>
      <c r="B84" s="76" t="s">
        <v>72</v>
      </c>
      <c r="C84" s="78"/>
      <c r="D84" s="78"/>
      <c r="E84" s="78"/>
      <c r="F84" s="77"/>
      <c r="G84" s="78"/>
      <c r="H84" s="78"/>
      <c r="I84" s="78"/>
      <c r="J84" s="69"/>
      <c r="K84" s="70"/>
      <c r="L84" s="70"/>
      <c r="M84" s="113"/>
      <c r="N84" s="70"/>
      <c r="O84" s="70"/>
      <c r="P84" s="70"/>
      <c r="Q84" s="70"/>
      <c r="R84" s="70"/>
      <c r="S84" s="70"/>
      <c r="T84" s="70"/>
      <c r="U84" s="70"/>
      <c r="V84" s="70"/>
      <c r="W84" s="69"/>
      <c r="X84" s="16"/>
      <c r="Y84" s="16"/>
      <c r="Z84" s="16"/>
      <c r="AA84" s="16"/>
      <c r="AB84" s="16"/>
    </row>
    <row r="85" spans="1:28" s="20" customFormat="1" ht="15.75">
      <c r="A85" s="65" t="s">
        <v>64</v>
      </c>
      <c r="B85" s="76" t="s">
        <v>74</v>
      </c>
      <c r="C85" s="73"/>
      <c r="D85" s="12"/>
      <c r="E85" s="74"/>
      <c r="F85" s="68"/>
      <c r="G85" s="12"/>
      <c r="H85" s="73"/>
      <c r="I85" s="94"/>
      <c r="J85" s="74"/>
      <c r="K85" s="70">
        <f>K86+K87</f>
        <v>0</v>
      </c>
      <c r="L85" s="70">
        <f>L86+L87</f>
        <v>0</v>
      </c>
      <c r="M85" s="70">
        <f>M86+M87</f>
        <v>0</v>
      </c>
      <c r="N85" s="70">
        <f>N86+N87</f>
        <v>0</v>
      </c>
      <c r="O85" s="70">
        <f>O86+O87</f>
        <v>0</v>
      </c>
      <c r="P85" s="70"/>
      <c r="Q85" s="70">
        <f>Q86+Q87</f>
        <v>0</v>
      </c>
      <c r="R85" s="70"/>
      <c r="S85" s="70"/>
      <c r="T85" s="70">
        <f>T86+T87</f>
        <v>0</v>
      </c>
      <c r="U85" s="70"/>
      <c r="V85" s="70"/>
      <c r="W85" s="12"/>
      <c r="X85" s="19"/>
      <c r="Y85" s="19"/>
      <c r="Z85" s="19"/>
      <c r="AA85" s="19"/>
      <c r="AB85" s="19"/>
    </row>
    <row r="86" spans="1:28" s="20" customFormat="1" ht="0.75" customHeight="1">
      <c r="A86" s="11"/>
      <c r="B86" s="76" t="s">
        <v>75</v>
      </c>
      <c r="C86" s="73"/>
      <c r="D86" s="12"/>
      <c r="E86" s="74"/>
      <c r="F86" s="68"/>
      <c r="G86" s="12"/>
      <c r="H86" s="73"/>
      <c r="I86" s="94"/>
      <c r="J86" s="74"/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12"/>
      <c r="X86" s="19"/>
      <c r="Y86" s="19"/>
      <c r="Z86" s="19"/>
      <c r="AA86" s="19"/>
      <c r="AB86" s="19"/>
    </row>
    <row r="87" spans="1:28" s="24" customFormat="1" ht="15.75" hidden="1">
      <c r="A87" s="114"/>
      <c r="B87" s="76" t="s">
        <v>72</v>
      </c>
      <c r="C87" s="78"/>
      <c r="D87" s="76"/>
      <c r="E87" s="96"/>
      <c r="F87" s="108"/>
      <c r="G87" s="78"/>
      <c r="H87" s="76"/>
      <c r="I87" s="94"/>
      <c r="J87" s="82"/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12"/>
      <c r="X87" s="23"/>
      <c r="Y87" s="23"/>
      <c r="Z87" s="23"/>
      <c r="AA87" s="23"/>
      <c r="AB87" s="23"/>
    </row>
    <row r="88" spans="1:28" s="24" customFormat="1" ht="15.75" customHeight="1">
      <c r="A88" s="115" t="s">
        <v>76</v>
      </c>
      <c r="B88" s="25" t="s">
        <v>12</v>
      </c>
      <c r="C88" s="116"/>
      <c r="D88" s="25"/>
      <c r="E88" s="25"/>
      <c r="F88" s="117"/>
      <c r="G88" s="25"/>
      <c r="H88" s="25"/>
      <c r="I88" s="25"/>
      <c r="J88" s="25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6"/>
      <c r="X88" s="23"/>
      <c r="Y88" s="23"/>
      <c r="Z88" s="23"/>
      <c r="AA88" s="23"/>
      <c r="AB88" s="23"/>
    </row>
    <row r="89" spans="1:28" s="24" customFormat="1" ht="15.75" customHeight="1">
      <c r="A89" s="115" t="s">
        <v>83</v>
      </c>
      <c r="B89" s="25" t="s">
        <v>37</v>
      </c>
      <c r="C89" s="116"/>
      <c r="D89" s="25"/>
      <c r="E89" s="25"/>
      <c r="F89" s="117"/>
      <c r="G89" s="25"/>
      <c r="H89" s="25"/>
      <c r="I89" s="25"/>
      <c r="J89" s="25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9"/>
      <c r="X89" s="23"/>
      <c r="Y89" s="23"/>
      <c r="Z89" s="23"/>
      <c r="AA89" s="23"/>
      <c r="AB89" s="23"/>
    </row>
    <row r="90" spans="1:23" ht="12.75">
      <c r="A90" s="31"/>
      <c r="B90" s="32"/>
      <c r="C90" s="33"/>
      <c r="D90" s="32"/>
      <c r="E90" s="32"/>
      <c r="F90" s="47"/>
      <c r="G90" s="32"/>
      <c r="H90" s="32"/>
      <c r="I90" s="32"/>
      <c r="J90" s="32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5"/>
    </row>
    <row r="91" spans="1:23" ht="12.75">
      <c r="A91" s="31"/>
      <c r="B91" s="32"/>
      <c r="C91" s="33"/>
      <c r="D91" s="32"/>
      <c r="E91" s="32"/>
      <c r="F91" s="47"/>
      <c r="G91" s="32"/>
      <c r="H91" s="32"/>
      <c r="I91" s="32"/>
      <c r="J91" s="32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</row>
    <row r="92" spans="1:23" ht="12.75">
      <c r="A92" s="31"/>
      <c r="B92" s="32"/>
      <c r="C92" s="33"/>
      <c r="D92" s="32"/>
      <c r="E92" s="32"/>
      <c r="F92" s="47"/>
      <c r="G92" s="32"/>
      <c r="H92" s="32"/>
      <c r="I92" s="32"/>
      <c r="J92" s="32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5"/>
    </row>
    <row r="93" spans="1:23" ht="12.75">
      <c r="A93" s="31"/>
      <c r="B93" s="32"/>
      <c r="C93" s="33"/>
      <c r="D93" s="32"/>
      <c r="E93" s="32"/>
      <c r="F93" s="47"/>
      <c r="G93" s="32"/>
      <c r="H93" s="32"/>
      <c r="I93" s="32"/>
      <c r="J93" s="32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5"/>
    </row>
    <row r="94" spans="1:23" ht="12.75">
      <c r="A94" s="31"/>
      <c r="B94" s="32"/>
      <c r="C94" s="33"/>
      <c r="D94" s="32"/>
      <c r="E94" s="32"/>
      <c r="F94" s="47"/>
      <c r="G94" s="32"/>
      <c r="H94" s="32"/>
      <c r="I94" s="32"/>
      <c r="J94" s="32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5"/>
    </row>
    <row r="95" spans="1:28" s="39" customFormat="1" ht="15">
      <c r="A95" s="31"/>
      <c r="B95" s="32"/>
      <c r="C95" s="33"/>
      <c r="D95" s="32"/>
      <c r="E95" s="32"/>
      <c r="F95" s="47"/>
      <c r="G95" s="32"/>
      <c r="H95" s="32"/>
      <c r="I95" s="32"/>
      <c r="J95" s="32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5"/>
      <c r="X95" s="36"/>
      <c r="Y95" s="36"/>
      <c r="Z95" s="36"/>
      <c r="AA95" s="36"/>
      <c r="AB95" s="36"/>
    </row>
    <row r="96" spans="1:28" s="39" customFormat="1" ht="15">
      <c r="A96" s="31"/>
      <c r="B96" s="32"/>
      <c r="C96" s="33"/>
      <c r="D96" s="32"/>
      <c r="E96" s="32"/>
      <c r="F96" s="47"/>
      <c r="G96" s="32"/>
      <c r="H96" s="32"/>
      <c r="I96" s="32"/>
      <c r="J96" s="32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5"/>
      <c r="X96" s="36"/>
      <c r="Y96" s="36"/>
      <c r="Z96" s="36"/>
      <c r="AA96" s="36"/>
      <c r="AB96" s="36"/>
    </row>
    <row r="97" spans="1:28" s="39" customFormat="1" ht="15">
      <c r="A97" s="31"/>
      <c r="B97" s="32"/>
      <c r="C97" s="33"/>
      <c r="D97" s="32"/>
      <c r="E97" s="32"/>
      <c r="F97" s="47"/>
      <c r="G97" s="32"/>
      <c r="H97" s="32"/>
      <c r="I97" s="32"/>
      <c r="J97" s="32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5"/>
      <c r="X97" s="36"/>
      <c r="Y97" s="36"/>
      <c r="Z97" s="36"/>
      <c r="AA97" s="36"/>
      <c r="AB97" s="36"/>
    </row>
    <row r="98" spans="1:28" s="39" customFormat="1" ht="15">
      <c r="A98" s="31"/>
      <c r="B98" s="32"/>
      <c r="C98" s="33"/>
      <c r="D98" s="32"/>
      <c r="E98" s="32"/>
      <c r="F98" s="47"/>
      <c r="G98" s="32"/>
      <c r="H98" s="32"/>
      <c r="I98" s="32"/>
      <c r="J98" s="32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5"/>
      <c r="X98" s="36"/>
      <c r="Y98" s="36"/>
      <c r="Z98" s="36"/>
      <c r="AA98" s="36"/>
      <c r="AB98" s="36"/>
    </row>
    <row r="99" spans="1:23" ht="12.75">
      <c r="A99" s="31"/>
      <c r="B99" s="32"/>
      <c r="C99" s="33"/>
      <c r="D99" s="32"/>
      <c r="E99" s="32"/>
      <c r="F99" s="47"/>
      <c r="G99" s="32"/>
      <c r="H99" s="32"/>
      <c r="I99" s="32"/>
      <c r="J99" s="32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5"/>
    </row>
    <row r="100" spans="1:23" ht="12.75">
      <c r="A100" s="31"/>
      <c r="B100" s="32"/>
      <c r="C100" s="33"/>
      <c r="D100" s="32"/>
      <c r="E100" s="32"/>
      <c r="F100" s="47"/>
      <c r="G100" s="32"/>
      <c r="H100" s="32"/>
      <c r="I100" s="32"/>
      <c r="J100" s="32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5"/>
    </row>
    <row r="101" spans="1:23" ht="12.75">
      <c r="A101" s="31"/>
      <c r="B101" s="32"/>
      <c r="C101" s="33"/>
      <c r="D101" s="32"/>
      <c r="E101" s="32"/>
      <c r="F101" s="47"/>
      <c r="G101" s="32"/>
      <c r="H101" s="32"/>
      <c r="I101" s="32"/>
      <c r="J101" s="32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</row>
  </sheetData>
  <sheetProtection/>
  <mergeCells count="35">
    <mergeCell ref="A5:W5"/>
    <mergeCell ref="A6:W6"/>
    <mergeCell ref="B7:W7"/>
    <mergeCell ref="I9:I13"/>
    <mergeCell ref="C9:C13"/>
    <mergeCell ref="J9:L9"/>
    <mergeCell ref="A9:A13"/>
    <mergeCell ref="B9:B13"/>
    <mergeCell ref="K12:K13"/>
    <mergeCell ref="Q11:Q13"/>
    <mergeCell ref="M9:M13"/>
    <mergeCell ref="O11:O13"/>
    <mergeCell ref="N9:N13"/>
    <mergeCell ref="J10:J13"/>
    <mergeCell ref="D9:D13"/>
    <mergeCell ref="O9:P10"/>
    <mergeCell ref="U8:W8"/>
    <mergeCell ref="T9:V10"/>
    <mergeCell ref="W9:W13"/>
    <mergeCell ref="T11:T13"/>
    <mergeCell ref="U11:V12"/>
    <mergeCell ref="E9:E13"/>
    <mergeCell ref="H9:H13"/>
    <mergeCell ref="L12:L13"/>
    <mergeCell ref="K10:L11"/>
    <mergeCell ref="A1:B1"/>
    <mergeCell ref="A2:B2"/>
    <mergeCell ref="V1:W1"/>
    <mergeCell ref="C1:U1"/>
    <mergeCell ref="C2:U2"/>
    <mergeCell ref="G9:G13"/>
    <mergeCell ref="F9:F13"/>
    <mergeCell ref="R11:S12"/>
    <mergeCell ref="Q9:S10"/>
    <mergeCell ref="P11:P12"/>
  </mergeCells>
  <printOptions horizontalCentered="1"/>
  <pageMargins left="0" right="0" top="0.5905511811023623" bottom="0.5118110236220472" header="0.6692913385826772" footer="0.3937007874015748"/>
  <pageSetup fitToHeight="0" horizontalDpi="600" verticalDpi="600" orientation="landscape" paperSize="9" scale="6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119"/>
  <sheetViews>
    <sheetView zoomScale="70" zoomScaleNormal="70" zoomScalePageLayoutView="0" workbookViewId="0" topLeftCell="A1">
      <selection activeCell="B7" sqref="B7"/>
    </sheetView>
  </sheetViews>
  <sheetFormatPr defaultColWidth="9.140625" defaultRowHeight="15"/>
  <cols>
    <col min="1" max="1" width="4.57421875" style="40" customWidth="1"/>
    <col min="2" max="2" width="35.7109375" style="38" customWidth="1"/>
    <col min="3" max="3" width="8.28125" style="40" customWidth="1"/>
    <col min="4" max="4" width="8.421875" style="40" customWidth="1"/>
    <col min="5" max="5" width="9.57421875" style="40" customWidth="1"/>
    <col min="6" max="6" width="9.8515625" style="229" customWidth="1"/>
    <col min="7" max="7" width="7.140625" style="40" customWidth="1"/>
    <col min="8" max="8" width="7.7109375" style="38" customWidth="1"/>
    <col min="9" max="9" width="7.140625" style="40" customWidth="1"/>
    <col min="10" max="10" width="12.140625" style="40" customWidth="1"/>
    <col min="11" max="11" width="11.7109375" style="230" customWidth="1"/>
    <col min="12" max="12" width="12.00390625" style="230" customWidth="1"/>
    <col min="13" max="13" width="10.28125" style="230" customWidth="1"/>
    <col min="14" max="14" width="10.8515625" style="230" customWidth="1"/>
    <col min="15" max="16" width="11.28125" style="230" hidden="1" customWidth="1"/>
    <col min="17" max="17" width="10.421875" style="230" hidden="1" customWidth="1"/>
    <col min="18" max="18" width="6.140625" style="230" hidden="1" customWidth="1"/>
    <col min="19" max="19" width="6.00390625" style="230" hidden="1" customWidth="1"/>
    <col min="20" max="20" width="10.28125" style="230" customWidth="1"/>
    <col min="21" max="22" width="8.57421875" style="230" customWidth="1"/>
    <col min="23" max="23" width="10.7109375" style="230" customWidth="1"/>
    <col min="24" max="24" width="6.7109375" style="230" customWidth="1"/>
    <col min="25" max="25" width="7.140625" style="230" customWidth="1"/>
    <col min="26" max="27" width="12.57421875" style="231" customWidth="1"/>
    <col min="28" max="28" width="15.57421875" style="136" customWidth="1"/>
    <col min="29" max="16384" width="9.140625" style="38" customWidth="1"/>
  </cols>
  <sheetData>
    <row r="1" spans="1:27" s="49" customFormat="1" ht="19.5" customHeight="1">
      <c r="A1" s="306" t="s">
        <v>261</v>
      </c>
      <c r="B1" s="308"/>
      <c r="C1" s="306" t="s">
        <v>263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74" t="s">
        <v>268</v>
      </c>
      <c r="Z1" s="305"/>
      <c r="AA1" s="263"/>
    </row>
    <row r="2" spans="1:27" s="49" customFormat="1" ht="19.5" customHeight="1">
      <c r="A2" s="306" t="s">
        <v>262</v>
      </c>
      <c r="B2" s="308"/>
      <c r="C2" s="306" t="s">
        <v>264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275"/>
      <c r="Z2" s="263"/>
      <c r="AA2" s="263"/>
    </row>
    <row r="3" spans="1:27" s="49" customFormat="1" ht="19.5" customHeight="1">
      <c r="A3" s="263"/>
      <c r="C3" s="263"/>
      <c r="D3" s="263"/>
      <c r="E3" s="263"/>
      <c r="F3" s="274"/>
      <c r="G3" s="263"/>
      <c r="I3" s="263"/>
      <c r="J3" s="263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63"/>
      <c r="AA3" s="263"/>
    </row>
    <row r="4" spans="1:28" s="2" customFormat="1" ht="19.5" customHeight="1">
      <c r="A4" s="303" t="s">
        <v>118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128"/>
    </row>
    <row r="5" spans="1:28" s="2" customFormat="1" ht="19.5" customHeight="1">
      <c r="A5" s="303" t="s">
        <v>96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128"/>
    </row>
    <row r="6" spans="2:28" s="2" customFormat="1" ht="19.5" customHeight="1">
      <c r="B6" s="322" t="s">
        <v>277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128"/>
    </row>
    <row r="7" spans="1:28" s="2" customFormat="1" ht="23.25" customHeight="1">
      <c r="A7" s="4"/>
      <c r="B7" s="4"/>
      <c r="C7" s="141"/>
      <c r="D7" s="4"/>
      <c r="E7" s="4"/>
      <c r="F7" s="142"/>
      <c r="G7" s="4"/>
      <c r="H7" s="4"/>
      <c r="I7" s="4"/>
      <c r="J7" s="4"/>
      <c r="K7" s="143"/>
      <c r="L7" s="143"/>
      <c r="M7" s="143"/>
      <c r="Q7" s="336"/>
      <c r="R7" s="336"/>
      <c r="S7" s="336"/>
      <c r="T7" s="141"/>
      <c r="U7" s="141"/>
      <c r="V7" s="141"/>
      <c r="W7" s="141"/>
      <c r="X7" s="375" t="s">
        <v>266</v>
      </c>
      <c r="Y7" s="375"/>
      <c r="Z7" s="375"/>
      <c r="AA7" s="141"/>
      <c r="AB7" s="128"/>
    </row>
    <row r="8" spans="1:28" s="9" customFormat="1" ht="21.75" customHeight="1">
      <c r="A8" s="326" t="s">
        <v>14</v>
      </c>
      <c r="B8" s="326" t="s">
        <v>15</v>
      </c>
      <c r="C8" s="326" t="s">
        <v>16</v>
      </c>
      <c r="D8" s="326" t="s">
        <v>17</v>
      </c>
      <c r="E8" s="326" t="s">
        <v>18</v>
      </c>
      <c r="F8" s="334" t="s">
        <v>19</v>
      </c>
      <c r="G8" s="326" t="s">
        <v>20</v>
      </c>
      <c r="H8" s="326" t="s">
        <v>21</v>
      </c>
      <c r="I8" s="326" t="s">
        <v>22</v>
      </c>
      <c r="J8" s="329" t="s">
        <v>23</v>
      </c>
      <c r="K8" s="329"/>
      <c r="L8" s="329"/>
      <c r="M8" s="316" t="s">
        <v>108</v>
      </c>
      <c r="N8" s="316" t="s">
        <v>24</v>
      </c>
      <c r="O8" s="309" t="s">
        <v>28</v>
      </c>
      <c r="P8" s="311"/>
      <c r="Q8" s="309" t="s">
        <v>107</v>
      </c>
      <c r="R8" s="310"/>
      <c r="S8" s="311"/>
      <c r="T8" s="309" t="s">
        <v>231</v>
      </c>
      <c r="U8" s="310"/>
      <c r="V8" s="311"/>
      <c r="W8" s="309" t="s">
        <v>200</v>
      </c>
      <c r="X8" s="310"/>
      <c r="Y8" s="311"/>
      <c r="Z8" s="326" t="s">
        <v>25</v>
      </c>
      <c r="AA8" s="326" t="s">
        <v>25</v>
      </c>
      <c r="AB8" s="130"/>
    </row>
    <row r="9" spans="1:28" s="9" customFormat="1" ht="21.75" customHeight="1">
      <c r="A9" s="337"/>
      <c r="B9" s="337"/>
      <c r="C9" s="337"/>
      <c r="D9" s="337"/>
      <c r="E9" s="337"/>
      <c r="F9" s="335"/>
      <c r="G9" s="337"/>
      <c r="H9" s="337"/>
      <c r="I9" s="337"/>
      <c r="J9" s="273"/>
      <c r="K9" s="145"/>
      <c r="L9" s="145"/>
      <c r="M9" s="321"/>
      <c r="N9" s="321"/>
      <c r="O9" s="369"/>
      <c r="P9" s="371"/>
      <c r="Q9" s="369"/>
      <c r="R9" s="370"/>
      <c r="S9" s="371"/>
      <c r="T9" s="369"/>
      <c r="U9" s="370"/>
      <c r="V9" s="371"/>
      <c r="W9" s="369"/>
      <c r="X9" s="370"/>
      <c r="Y9" s="371"/>
      <c r="Z9" s="337"/>
      <c r="AA9" s="337"/>
      <c r="AB9" s="130"/>
    </row>
    <row r="10" spans="1:28" s="9" customFormat="1" ht="36" customHeight="1">
      <c r="A10" s="327"/>
      <c r="B10" s="327"/>
      <c r="C10" s="327"/>
      <c r="D10" s="327"/>
      <c r="E10" s="327"/>
      <c r="F10" s="335"/>
      <c r="G10" s="327"/>
      <c r="H10" s="327"/>
      <c r="I10" s="327"/>
      <c r="J10" s="337" t="s">
        <v>26</v>
      </c>
      <c r="K10" s="329" t="s">
        <v>27</v>
      </c>
      <c r="L10" s="329"/>
      <c r="M10" s="321"/>
      <c r="N10" s="321"/>
      <c r="O10" s="312"/>
      <c r="P10" s="314"/>
      <c r="Q10" s="312"/>
      <c r="R10" s="313"/>
      <c r="S10" s="314"/>
      <c r="T10" s="312"/>
      <c r="U10" s="313"/>
      <c r="V10" s="314"/>
      <c r="W10" s="312"/>
      <c r="X10" s="313"/>
      <c r="Y10" s="314"/>
      <c r="Z10" s="327"/>
      <c r="AA10" s="327"/>
      <c r="AB10" s="130"/>
    </row>
    <row r="11" spans="1:28" s="9" customFormat="1" ht="33" customHeight="1">
      <c r="A11" s="327"/>
      <c r="B11" s="327"/>
      <c r="C11" s="327"/>
      <c r="D11" s="327"/>
      <c r="E11" s="327"/>
      <c r="F11" s="335"/>
      <c r="G11" s="327"/>
      <c r="H11" s="327"/>
      <c r="I11" s="327"/>
      <c r="J11" s="338"/>
      <c r="K11" s="329"/>
      <c r="L11" s="329"/>
      <c r="M11" s="321"/>
      <c r="N11" s="321"/>
      <c r="O11" s="315" t="s">
        <v>1</v>
      </c>
      <c r="P11" s="317" t="s">
        <v>29</v>
      </c>
      <c r="Q11" s="315" t="s">
        <v>1</v>
      </c>
      <c r="R11" s="317" t="s">
        <v>29</v>
      </c>
      <c r="S11" s="318"/>
      <c r="T11" s="315" t="s">
        <v>1</v>
      </c>
      <c r="U11" s="317" t="s">
        <v>29</v>
      </c>
      <c r="V11" s="318"/>
      <c r="W11" s="315" t="s">
        <v>1</v>
      </c>
      <c r="X11" s="317" t="s">
        <v>29</v>
      </c>
      <c r="Y11" s="318"/>
      <c r="Z11" s="327"/>
      <c r="AA11" s="327"/>
      <c r="AB11" s="130"/>
    </row>
    <row r="12" spans="1:28" s="9" customFormat="1" ht="37.5" customHeight="1">
      <c r="A12" s="327"/>
      <c r="B12" s="327"/>
      <c r="C12" s="327"/>
      <c r="D12" s="327"/>
      <c r="E12" s="327"/>
      <c r="F12" s="335"/>
      <c r="G12" s="327"/>
      <c r="H12" s="327"/>
      <c r="I12" s="327"/>
      <c r="J12" s="338"/>
      <c r="K12" s="329" t="s">
        <v>1</v>
      </c>
      <c r="L12" s="329" t="s">
        <v>30</v>
      </c>
      <c r="M12" s="321"/>
      <c r="N12" s="321"/>
      <c r="O12" s="315"/>
      <c r="P12" s="319"/>
      <c r="Q12" s="315"/>
      <c r="R12" s="319"/>
      <c r="S12" s="320"/>
      <c r="T12" s="315"/>
      <c r="U12" s="319"/>
      <c r="V12" s="320"/>
      <c r="W12" s="315"/>
      <c r="X12" s="319"/>
      <c r="Y12" s="320"/>
      <c r="Z12" s="327"/>
      <c r="AA12" s="327"/>
      <c r="AB12" s="130"/>
    </row>
    <row r="13" spans="1:28" s="9" customFormat="1" ht="57" customHeight="1">
      <c r="A13" s="328"/>
      <c r="B13" s="328"/>
      <c r="C13" s="328"/>
      <c r="D13" s="328"/>
      <c r="E13" s="328"/>
      <c r="F13" s="335"/>
      <c r="G13" s="328"/>
      <c r="H13" s="328"/>
      <c r="I13" s="328"/>
      <c r="J13" s="339"/>
      <c r="K13" s="330"/>
      <c r="L13" s="330"/>
      <c r="M13" s="321"/>
      <c r="N13" s="321"/>
      <c r="O13" s="316"/>
      <c r="P13" s="146" t="s">
        <v>31</v>
      </c>
      <c r="Q13" s="316"/>
      <c r="R13" s="146" t="s">
        <v>31</v>
      </c>
      <c r="S13" s="146" t="s">
        <v>32</v>
      </c>
      <c r="T13" s="316"/>
      <c r="U13" s="146" t="s">
        <v>31</v>
      </c>
      <c r="V13" s="146" t="s">
        <v>32</v>
      </c>
      <c r="W13" s="316"/>
      <c r="X13" s="146" t="s">
        <v>31</v>
      </c>
      <c r="Y13" s="146" t="s">
        <v>32</v>
      </c>
      <c r="Z13" s="328"/>
      <c r="AA13" s="328"/>
      <c r="AB13" s="130"/>
    </row>
    <row r="14" spans="1:28" s="14" customFormat="1" ht="21.7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15</v>
      </c>
      <c r="R14" s="11">
        <v>16</v>
      </c>
      <c r="S14" s="11">
        <v>17</v>
      </c>
      <c r="T14" s="11">
        <v>15</v>
      </c>
      <c r="U14" s="11">
        <v>16</v>
      </c>
      <c r="V14" s="11">
        <v>17</v>
      </c>
      <c r="W14" s="11">
        <v>15</v>
      </c>
      <c r="X14" s="11">
        <v>16</v>
      </c>
      <c r="Y14" s="11">
        <v>17</v>
      </c>
      <c r="Z14" s="11">
        <v>18</v>
      </c>
      <c r="AA14" s="11">
        <v>18</v>
      </c>
      <c r="AB14" s="131"/>
    </row>
    <row r="15" spans="1:28" s="17" customFormat="1" ht="26.25" customHeight="1">
      <c r="A15" s="65"/>
      <c r="B15" s="147" t="s">
        <v>33</v>
      </c>
      <c r="C15" s="11"/>
      <c r="D15" s="148"/>
      <c r="E15" s="148"/>
      <c r="F15" s="103"/>
      <c r="G15" s="148"/>
      <c r="H15" s="65"/>
      <c r="I15" s="148"/>
      <c r="J15" s="148"/>
      <c r="K15" s="105">
        <f aca="true" t="shared" si="0" ref="K15:S15">K16+K17+K18+K19</f>
        <v>291334.05799999996</v>
      </c>
      <c r="L15" s="105">
        <f t="shared" si="0"/>
        <v>265499.425</v>
      </c>
      <c r="M15" s="105">
        <f t="shared" si="0"/>
        <v>32202</v>
      </c>
      <c r="N15" s="105">
        <f t="shared" si="0"/>
        <v>111998</v>
      </c>
      <c r="O15" s="105">
        <f t="shared" si="0"/>
        <v>3525</v>
      </c>
      <c r="P15" s="105">
        <f t="shared" si="0"/>
        <v>0</v>
      </c>
      <c r="Q15" s="105">
        <f t="shared" si="0"/>
        <v>60000</v>
      </c>
      <c r="R15" s="105">
        <f t="shared" si="0"/>
        <v>0</v>
      </c>
      <c r="S15" s="105">
        <f t="shared" si="0"/>
        <v>0</v>
      </c>
      <c r="T15" s="105">
        <f>T16+T17+T18+T19</f>
        <v>60000</v>
      </c>
      <c r="U15" s="105"/>
      <c r="V15" s="105"/>
      <c r="W15" s="105">
        <f>W16+W17+W18+W19</f>
        <v>57740</v>
      </c>
      <c r="X15" s="105"/>
      <c r="Y15" s="105"/>
      <c r="Z15" s="65"/>
      <c r="AA15" s="65"/>
      <c r="AB15" s="132"/>
    </row>
    <row r="16" spans="1:28" s="20" customFormat="1" ht="23.25" customHeight="1">
      <c r="A16" s="11">
        <v>1</v>
      </c>
      <c r="B16" s="150" t="s">
        <v>34</v>
      </c>
      <c r="C16" s="11"/>
      <c r="D16" s="151"/>
      <c r="E16" s="151"/>
      <c r="F16" s="103"/>
      <c r="G16" s="151"/>
      <c r="H16" s="101"/>
      <c r="I16" s="151"/>
      <c r="J16" s="102"/>
      <c r="K16" s="81">
        <f aca="true" t="shared" si="1" ref="K16:Q16">K33</f>
        <v>82608</v>
      </c>
      <c r="L16" s="81">
        <f t="shared" si="1"/>
        <v>82608</v>
      </c>
      <c r="M16" s="81">
        <f t="shared" si="1"/>
        <v>67</v>
      </c>
      <c r="N16" s="81">
        <f t="shared" si="1"/>
        <v>395</v>
      </c>
      <c r="O16" s="232">
        <f t="shared" si="1"/>
        <v>0</v>
      </c>
      <c r="P16" s="232">
        <f t="shared" si="1"/>
        <v>0</v>
      </c>
      <c r="Q16" s="232">
        <f t="shared" si="1"/>
        <v>0</v>
      </c>
      <c r="R16" s="81"/>
      <c r="S16" s="81"/>
      <c r="T16" s="232">
        <f>T33</f>
        <v>0</v>
      </c>
      <c r="U16" s="81"/>
      <c r="V16" s="81"/>
      <c r="W16" s="232">
        <f>W33</f>
        <v>328</v>
      </c>
      <c r="X16" s="81"/>
      <c r="Y16" s="81"/>
      <c r="Z16" s="11"/>
      <c r="AA16" s="11"/>
      <c r="AB16" s="133"/>
    </row>
    <row r="17" spans="1:28" s="20" customFormat="1" ht="21" customHeight="1">
      <c r="A17" s="11">
        <v>2</v>
      </c>
      <c r="B17" s="150" t="s">
        <v>35</v>
      </c>
      <c r="C17" s="11"/>
      <c r="D17" s="151"/>
      <c r="E17" s="151"/>
      <c r="F17" s="103"/>
      <c r="G17" s="151"/>
      <c r="H17" s="101"/>
      <c r="I17" s="151"/>
      <c r="J17" s="102"/>
      <c r="K17" s="232">
        <f aca="true" t="shared" si="2" ref="K17:Q17">K48+K54+K58+K62+K67</f>
        <v>41066.149000000005</v>
      </c>
      <c r="L17" s="232">
        <f t="shared" si="2"/>
        <v>22746.149</v>
      </c>
      <c r="M17" s="232">
        <f t="shared" si="2"/>
        <v>13020</v>
      </c>
      <c r="N17" s="232">
        <f t="shared" si="2"/>
        <v>37299</v>
      </c>
      <c r="O17" s="232">
        <f t="shared" si="2"/>
        <v>0</v>
      </c>
      <c r="P17" s="232">
        <f t="shared" si="2"/>
        <v>0</v>
      </c>
      <c r="Q17" s="232">
        <f t="shared" si="2"/>
        <v>9354</v>
      </c>
      <c r="R17" s="81"/>
      <c r="S17" s="81"/>
      <c r="T17" s="232">
        <f>T48+T54+T58+T62+T67</f>
        <v>8274</v>
      </c>
      <c r="U17" s="81"/>
      <c r="V17" s="81"/>
      <c r="W17" s="232">
        <f>W48+W54+W58+W62+W67</f>
        <v>7609</v>
      </c>
      <c r="X17" s="81"/>
      <c r="Y17" s="81"/>
      <c r="Z17" s="81"/>
      <c r="AA17" s="81"/>
      <c r="AB17" s="133"/>
    </row>
    <row r="18" spans="1:31" s="20" customFormat="1" ht="24" customHeight="1">
      <c r="A18" s="11">
        <v>3</v>
      </c>
      <c r="B18" s="150" t="s">
        <v>36</v>
      </c>
      <c r="C18" s="11"/>
      <c r="D18" s="151"/>
      <c r="E18" s="151"/>
      <c r="F18" s="103"/>
      <c r="G18" s="151"/>
      <c r="H18" s="101"/>
      <c r="I18" s="151"/>
      <c r="J18" s="102"/>
      <c r="K18" s="232">
        <f aca="true" t="shared" si="3" ref="K18:Q18">K50+K56+K60+K65+K71+K90</f>
        <v>167659.90899999999</v>
      </c>
      <c r="L18" s="232">
        <f t="shared" si="3"/>
        <v>160145.27599999998</v>
      </c>
      <c r="M18" s="232">
        <f t="shared" si="3"/>
        <v>19115</v>
      </c>
      <c r="N18" s="232">
        <f t="shared" si="3"/>
        <v>74304</v>
      </c>
      <c r="O18" s="232">
        <f t="shared" si="3"/>
        <v>0</v>
      </c>
      <c r="P18" s="232">
        <f t="shared" si="3"/>
        <v>0</v>
      </c>
      <c r="Q18" s="232">
        <f t="shared" si="3"/>
        <v>24481</v>
      </c>
      <c r="R18" s="81"/>
      <c r="S18" s="81"/>
      <c r="T18" s="232">
        <f>T50+T56+T60+T65+T71+T90</f>
        <v>44810</v>
      </c>
      <c r="U18" s="81"/>
      <c r="V18" s="81"/>
      <c r="W18" s="232">
        <f>W50+W56+W60+W65+W71+W90+W84</f>
        <v>45948</v>
      </c>
      <c r="X18" s="81"/>
      <c r="Y18" s="81"/>
      <c r="Z18" s="81"/>
      <c r="AA18" s="81">
        <f>AA60+AA65+AA71+AA90</f>
        <v>0</v>
      </c>
      <c r="AB18" s="133"/>
      <c r="AE18" s="233"/>
    </row>
    <row r="19" spans="1:28" s="20" customFormat="1" ht="15.75">
      <c r="A19" s="11">
        <v>5</v>
      </c>
      <c r="B19" s="150" t="s">
        <v>84</v>
      </c>
      <c r="C19" s="11"/>
      <c r="D19" s="151"/>
      <c r="E19" s="151"/>
      <c r="F19" s="103"/>
      <c r="G19" s="151"/>
      <c r="H19" s="101"/>
      <c r="I19" s="151"/>
      <c r="J19" s="102"/>
      <c r="K19" s="81"/>
      <c r="L19" s="81"/>
      <c r="M19" s="81"/>
      <c r="N19" s="81"/>
      <c r="O19" s="232">
        <f>O92</f>
        <v>3525</v>
      </c>
      <c r="P19" s="232">
        <f>P92</f>
        <v>0</v>
      </c>
      <c r="Q19" s="232">
        <f>Q92</f>
        <v>26165</v>
      </c>
      <c r="R19" s="81"/>
      <c r="S19" s="81"/>
      <c r="T19" s="232">
        <f>T92</f>
        <v>6916</v>
      </c>
      <c r="U19" s="81"/>
      <c r="V19" s="81"/>
      <c r="W19" s="232">
        <f>W92</f>
        <v>3855</v>
      </c>
      <c r="X19" s="81"/>
      <c r="Y19" s="81"/>
      <c r="Z19" s="81"/>
      <c r="AA19" s="81"/>
      <c r="AB19" s="133"/>
    </row>
    <row r="20" spans="1:28" s="17" customFormat="1" ht="32.25" customHeight="1">
      <c r="A20" s="65" t="s">
        <v>2</v>
      </c>
      <c r="B20" s="152" t="s">
        <v>38</v>
      </c>
      <c r="C20" s="11"/>
      <c r="D20" s="148"/>
      <c r="E20" s="148"/>
      <c r="F20" s="153"/>
      <c r="G20" s="148"/>
      <c r="H20" s="107"/>
      <c r="I20" s="148"/>
      <c r="J20" s="102"/>
      <c r="K20" s="105">
        <f aca="true" t="shared" si="4" ref="K20:Q20">SUM(K21:K30)</f>
        <v>291334.05799999996</v>
      </c>
      <c r="L20" s="105">
        <f t="shared" si="4"/>
        <v>265499.425</v>
      </c>
      <c r="M20" s="105">
        <f t="shared" si="4"/>
        <v>32202</v>
      </c>
      <c r="N20" s="105">
        <f t="shared" si="4"/>
        <v>111998</v>
      </c>
      <c r="O20" s="105">
        <f t="shared" si="4"/>
        <v>3525</v>
      </c>
      <c r="P20" s="105">
        <f t="shared" si="4"/>
        <v>0</v>
      </c>
      <c r="Q20" s="105">
        <f t="shared" si="4"/>
        <v>60000</v>
      </c>
      <c r="R20" s="105"/>
      <c r="S20" s="105"/>
      <c r="T20" s="105">
        <f>SUM(T21:T30)</f>
        <v>60000</v>
      </c>
      <c r="U20" s="105"/>
      <c r="V20" s="105"/>
      <c r="W20" s="105">
        <f>SUM(W21:W30)</f>
        <v>57740</v>
      </c>
      <c r="X20" s="105"/>
      <c r="Y20" s="105"/>
      <c r="Z20" s="105"/>
      <c r="AA20" s="105"/>
      <c r="AB20" s="132"/>
    </row>
    <row r="21" spans="1:28" s="20" customFormat="1" ht="15.75">
      <c r="A21" s="11">
        <v>1</v>
      </c>
      <c r="B21" s="150" t="s">
        <v>3</v>
      </c>
      <c r="C21" s="11"/>
      <c r="D21" s="151"/>
      <c r="E21" s="151"/>
      <c r="F21" s="103"/>
      <c r="G21" s="151"/>
      <c r="H21" s="101"/>
      <c r="I21" s="151"/>
      <c r="J21" s="102"/>
      <c r="K21" s="81">
        <f aca="true" t="shared" si="5" ref="K21:Q21">K34+K47</f>
        <v>108442.633</v>
      </c>
      <c r="L21" s="81">
        <f t="shared" si="5"/>
        <v>82608</v>
      </c>
      <c r="M21" s="81">
        <f t="shared" si="5"/>
        <v>285</v>
      </c>
      <c r="N21" s="81">
        <f t="shared" si="5"/>
        <v>23279</v>
      </c>
      <c r="O21" s="232">
        <f t="shared" si="5"/>
        <v>0</v>
      </c>
      <c r="P21" s="232">
        <f t="shared" si="5"/>
        <v>0</v>
      </c>
      <c r="Q21" s="232">
        <f t="shared" si="5"/>
        <v>7200</v>
      </c>
      <c r="R21" s="81"/>
      <c r="S21" s="81"/>
      <c r="T21" s="232">
        <f>T34+T47</f>
        <v>4240</v>
      </c>
      <c r="U21" s="81"/>
      <c r="V21" s="81"/>
      <c r="W21" s="232">
        <f>W34+W47</f>
        <v>3070</v>
      </c>
      <c r="X21" s="81"/>
      <c r="Y21" s="81"/>
      <c r="Z21" s="81"/>
      <c r="AA21" s="81">
        <f>AA47</f>
        <v>0</v>
      </c>
      <c r="AB21" s="133"/>
    </row>
    <row r="22" spans="1:28" s="20" customFormat="1" ht="15.75">
      <c r="A22" s="11">
        <v>2</v>
      </c>
      <c r="B22" s="150" t="s">
        <v>4</v>
      </c>
      <c r="C22" s="11"/>
      <c r="D22" s="151"/>
      <c r="E22" s="151"/>
      <c r="F22" s="103"/>
      <c r="G22" s="151"/>
      <c r="H22" s="101"/>
      <c r="I22" s="151"/>
      <c r="J22" s="102"/>
      <c r="K22" s="81">
        <f aca="true" t="shared" si="6" ref="K22:Q22">K36+K53</f>
        <v>0</v>
      </c>
      <c r="L22" s="81">
        <f t="shared" si="6"/>
        <v>0</v>
      </c>
      <c r="M22" s="81">
        <f t="shared" si="6"/>
        <v>0</v>
      </c>
      <c r="N22" s="81">
        <f t="shared" si="6"/>
        <v>0</v>
      </c>
      <c r="O22" s="232">
        <f t="shared" si="6"/>
        <v>0</v>
      </c>
      <c r="P22" s="232">
        <f t="shared" si="6"/>
        <v>0</v>
      </c>
      <c r="Q22" s="232">
        <f t="shared" si="6"/>
        <v>0</v>
      </c>
      <c r="R22" s="81"/>
      <c r="S22" s="81"/>
      <c r="T22" s="232">
        <f>T36+T53</f>
        <v>0</v>
      </c>
      <c r="U22" s="81"/>
      <c r="V22" s="81"/>
      <c r="W22" s="232">
        <f>W36+W53</f>
        <v>0</v>
      </c>
      <c r="X22" s="81"/>
      <c r="Y22" s="81"/>
      <c r="Z22" s="81"/>
      <c r="AA22" s="81">
        <f>AA53</f>
        <v>0</v>
      </c>
      <c r="AB22" s="133"/>
    </row>
    <row r="23" spans="1:28" s="20" customFormat="1" ht="15.75">
      <c r="A23" s="11">
        <v>3</v>
      </c>
      <c r="B23" s="150" t="s">
        <v>5</v>
      </c>
      <c r="C23" s="11"/>
      <c r="D23" s="151"/>
      <c r="E23" s="151"/>
      <c r="F23" s="103"/>
      <c r="G23" s="151"/>
      <c r="H23" s="101"/>
      <c r="I23" s="151"/>
      <c r="J23" s="102"/>
      <c r="K23" s="81">
        <f aca="true" t="shared" si="7" ref="K23:Q23">K38+K57</f>
        <v>22746.149</v>
      </c>
      <c r="L23" s="81">
        <f t="shared" si="7"/>
        <v>22746.149</v>
      </c>
      <c r="M23" s="81">
        <f t="shared" si="7"/>
        <v>12802</v>
      </c>
      <c r="N23" s="81">
        <f t="shared" si="7"/>
        <v>21915</v>
      </c>
      <c r="O23" s="232">
        <f t="shared" si="7"/>
        <v>0</v>
      </c>
      <c r="P23" s="232">
        <f t="shared" si="7"/>
        <v>0</v>
      </c>
      <c r="Q23" s="232">
        <f t="shared" si="7"/>
        <v>4854</v>
      </c>
      <c r="R23" s="81"/>
      <c r="S23" s="81"/>
      <c r="T23" s="232">
        <f>T38+T57</f>
        <v>4534</v>
      </c>
      <c r="U23" s="81"/>
      <c r="V23" s="81"/>
      <c r="W23" s="232">
        <f>W38+W57</f>
        <v>4967</v>
      </c>
      <c r="X23" s="81"/>
      <c r="Y23" s="81"/>
      <c r="Z23" s="11"/>
      <c r="AA23" s="11"/>
      <c r="AB23" s="133"/>
    </row>
    <row r="24" spans="1:28" s="20" customFormat="1" ht="15.75">
      <c r="A24" s="11">
        <v>4</v>
      </c>
      <c r="B24" s="150" t="s">
        <v>6</v>
      </c>
      <c r="C24" s="11"/>
      <c r="D24" s="151"/>
      <c r="E24" s="151"/>
      <c r="F24" s="103"/>
      <c r="G24" s="151"/>
      <c r="H24" s="101"/>
      <c r="I24" s="151"/>
      <c r="J24" s="102"/>
      <c r="K24" s="81">
        <f aca="true" t="shared" si="8" ref="K24:Q24">K39+K61</f>
        <v>0</v>
      </c>
      <c r="L24" s="81">
        <f t="shared" si="8"/>
        <v>0</v>
      </c>
      <c r="M24" s="81">
        <f t="shared" si="8"/>
        <v>0</v>
      </c>
      <c r="N24" s="81">
        <f t="shared" si="8"/>
        <v>0</v>
      </c>
      <c r="O24" s="232">
        <f t="shared" si="8"/>
        <v>0</v>
      </c>
      <c r="P24" s="232">
        <f t="shared" si="8"/>
        <v>0</v>
      </c>
      <c r="Q24" s="232">
        <f t="shared" si="8"/>
        <v>0</v>
      </c>
      <c r="R24" s="81"/>
      <c r="S24" s="81"/>
      <c r="T24" s="232">
        <f>T39+T61</f>
        <v>0</v>
      </c>
      <c r="U24" s="81"/>
      <c r="V24" s="81"/>
      <c r="W24" s="232">
        <f>W39+W61</f>
        <v>0</v>
      </c>
      <c r="X24" s="81"/>
      <c r="Y24" s="81"/>
      <c r="Z24" s="11"/>
      <c r="AA24" s="11"/>
      <c r="AB24" s="133"/>
    </row>
    <row r="25" spans="1:28" s="20" customFormat="1" ht="15.75">
      <c r="A25" s="11">
        <v>5</v>
      </c>
      <c r="B25" s="150" t="s">
        <v>7</v>
      </c>
      <c r="C25" s="11"/>
      <c r="D25" s="151"/>
      <c r="E25" s="151"/>
      <c r="F25" s="103"/>
      <c r="G25" s="151"/>
      <c r="H25" s="101"/>
      <c r="I25" s="151"/>
      <c r="J25" s="102"/>
      <c r="K25" s="81">
        <f aca="true" t="shared" si="9" ref="K25:Q25">K40+K66</f>
        <v>146157.563</v>
      </c>
      <c r="L25" s="81">
        <f t="shared" si="9"/>
        <v>146157.563</v>
      </c>
      <c r="M25" s="81">
        <f t="shared" si="9"/>
        <v>19115</v>
      </c>
      <c r="N25" s="81">
        <f t="shared" si="9"/>
        <v>52904</v>
      </c>
      <c r="O25" s="232">
        <f t="shared" si="9"/>
        <v>0</v>
      </c>
      <c r="P25" s="232">
        <f t="shared" si="9"/>
        <v>0</v>
      </c>
      <c r="Q25" s="232">
        <f t="shared" si="9"/>
        <v>20895</v>
      </c>
      <c r="R25" s="81"/>
      <c r="S25" s="81"/>
      <c r="T25" s="232">
        <f>T40+T66</f>
        <v>43424</v>
      </c>
      <c r="U25" s="81"/>
      <c r="V25" s="81"/>
      <c r="W25" s="232">
        <f>W40+W66</f>
        <v>45448</v>
      </c>
      <c r="X25" s="81"/>
      <c r="Y25" s="81"/>
      <c r="Z25" s="11"/>
      <c r="AA25" s="11"/>
      <c r="AB25" s="133"/>
    </row>
    <row r="26" spans="1:28" s="20" customFormat="1" ht="31.5">
      <c r="A26" s="11">
        <v>6</v>
      </c>
      <c r="B26" s="150" t="s">
        <v>8</v>
      </c>
      <c r="C26" s="11"/>
      <c r="D26" s="151"/>
      <c r="E26" s="151"/>
      <c r="F26" s="103"/>
      <c r="G26" s="151"/>
      <c r="H26" s="101"/>
      <c r="I26" s="151"/>
      <c r="J26" s="102"/>
      <c r="K26" s="81">
        <f aca="true" t="shared" si="10" ref="K26:Q26">K42+K78</f>
        <v>0</v>
      </c>
      <c r="L26" s="81">
        <f t="shared" si="10"/>
        <v>0</v>
      </c>
      <c r="M26" s="81">
        <f t="shared" si="10"/>
        <v>0</v>
      </c>
      <c r="N26" s="81">
        <f t="shared" si="10"/>
        <v>0</v>
      </c>
      <c r="O26" s="154">
        <f t="shared" si="10"/>
        <v>0</v>
      </c>
      <c r="P26" s="154">
        <f t="shared" si="10"/>
        <v>0</v>
      </c>
      <c r="Q26" s="154">
        <f t="shared" si="10"/>
        <v>0</v>
      </c>
      <c r="R26" s="81"/>
      <c r="S26" s="81"/>
      <c r="T26" s="154">
        <f>T42+T78</f>
        <v>0</v>
      </c>
      <c r="U26" s="81"/>
      <c r="V26" s="81"/>
      <c r="W26" s="154">
        <f>W42+W78</f>
        <v>0</v>
      </c>
      <c r="X26" s="81"/>
      <c r="Y26" s="81"/>
      <c r="Z26" s="11"/>
      <c r="AA26" s="11"/>
      <c r="AB26" s="133"/>
    </row>
    <row r="27" spans="1:28" s="20" customFormat="1" ht="15.75">
      <c r="A27" s="11">
        <v>7</v>
      </c>
      <c r="B27" s="150" t="s">
        <v>9</v>
      </c>
      <c r="C27" s="11"/>
      <c r="D27" s="151"/>
      <c r="E27" s="151"/>
      <c r="F27" s="103"/>
      <c r="G27" s="151"/>
      <c r="H27" s="101"/>
      <c r="I27" s="151"/>
      <c r="J27" s="102"/>
      <c r="K27" s="81">
        <f aca="true" t="shared" si="11" ref="K27:Q27">K43+K81</f>
        <v>0</v>
      </c>
      <c r="L27" s="81">
        <f t="shared" si="11"/>
        <v>0</v>
      </c>
      <c r="M27" s="81">
        <f t="shared" si="11"/>
        <v>0</v>
      </c>
      <c r="N27" s="81">
        <f t="shared" si="11"/>
        <v>0</v>
      </c>
      <c r="O27" s="154">
        <f t="shared" si="11"/>
        <v>0</v>
      </c>
      <c r="P27" s="154">
        <f t="shared" si="11"/>
        <v>0</v>
      </c>
      <c r="Q27" s="154">
        <f t="shared" si="11"/>
        <v>0</v>
      </c>
      <c r="R27" s="81"/>
      <c r="S27" s="81"/>
      <c r="T27" s="154">
        <f>T43+T81</f>
        <v>0</v>
      </c>
      <c r="U27" s="81"/>
      <c r="V27" s="81"/>
      <c r="W27" s="154">
        <f>W43+W81</f>
        <v>0</v>
      </c>
      <c r="X27" s="81"/>
      <c r="Y27" s="81"/>
      <c r="Z27" s="11"/>
      <c r="AA27" s="11"/>
      <c r="AB27" s="133"/>
    </row>
    <row r="28" spans="1:28" s="20" customFormat="1" ht="15.75">
      <c r="A28" s="11">
        <v>8</v>
      </c>
      <c r="B28" s="150" t="s">
        <v>10</v>
      </c>
      <c r="C28" s="11"/>
      <c r="D28" s="151"/>
      <c r="E28" s="151"/>
      <c r="F28" s="103"/>
      <c r="G28" s="151"/>
      <c r="H28" s="101"/>
      <c r="I28" s="151"/>
      <c r="J28" s="102"/>
      <c r="K28" s="81">
        <f aca="true" t="shared" si="12" ref="K28:Q28">K44+K84</f>
        <v>0</v>
      </c>
      <c r="L28" s="81">
        <f t="shared" si="12"/>
        <v>0</v>
      </c>
      <c r="M28" s="81">
        <f t="shared" si="12"/>
        <v>0</v>
      </c>
      <c r="N28" s="81">
        <f t="shared" si="12"/>
        <v>0</v>
      </c>
      <c r="O28" s="154">
        <f t="shared" si="12"/>
        <v>0</v>
      </c>
      <c r="P28" s="154">
        <f t="shared" si="12"/>
        <v>0</v>
      </c>
      <c r="Q28" s="154">
        <f t="shared" si="12"/>
        <v>0</v>
      </c>
      <c r="R28" s="81"/>
      <c r="S28" s="81"/>
      <c r="T28" s="154">
        <f>T44+T84</f>
        <v>0</v>
      </c>
      <c r="U28" s="81"/>
      <c r="V28" s="81"/>
      <c r="W28" s="154">
        <f>W44+W84</f>
        <v>400</v>
      </c>
      <c r="X28" s="81"/>
      <c r="Y28" s="81"/>
      <c r="Z28" s="11"/>
      <c r="AA28" s="11"/>
      <c r="AB28" s="133"/>
    </row>
    <row r="29" spans="1:28" s="20" customFormat="1" ht="15.75">
      <c r="A29" s="11">
        <v>9</v>
      </c>
      <c r="B29" s="150" t="s">
        <v>11</v>
      </c>
      <c r="C29" s="11"/>
      <c r="D29" s="151"/>
      <c r="E29" s="151"/>
      <c r="F29" s="103"/>
      <c r="G29" s="151"/>
      <c r="H29" s="101"/>
      <c r="I29" s="151"/>
      <c r="J29" s="102"/>
      <c r="K29" s="81">
        <f aca="true" t="shared" si="13" ref="K29:Q29">K45+K88</f>
        <v>13987.713</v>
      </c>
      <c r="L29" s="81">
        <f t="shared" si="13"/>
        <v>13987.713</v>
      </c>
      <c r="M29" s="81">
        <f t="shared" si="13"/>
        <v>0</v>
      </c>
      <c r="N29" s="81">
        <f t="shared" si="13"/>
        <v>13900</v>
      </c>
      <c r="O29" s="154">
        <f t="shared" si="13"/>
        <v>0</v>
      </c>
      <c r="P29" s="154">
        <f t="shared" si="13"/>
        <v>0</v>
      </c>
      <c r="Q29" s="154">
        <f t="shared" si="13"/>
        <v>886</v>
      </c>
      <c r="R29" s="81"/>
      <c r="S29" s="81"/>
      <c r="T29" s="154">
        <f>T45+T88</f>
        <v>886</v>
      </c>
      <c r="U29" s="81"/>
      <c r="V29" s="81"/>
      <c r="W29" s="154">
        <f>W45+W88</f>
        <v>0</v>
      </c>
      <c r="X29" s="81"/>
      <c r="Y29" s="81"/>
      <c r="Z29" s="11"/>
      <c r="AA29" s="11"/>
      <c r="AB29" s="133"/>
    </row>
    <row r="30" spans="1:28" s="20" customFormat="1" ht="15.75">
      <c r="A30" s="65"/>
      <c r="B30" s="152" t="s">
        <v>37</v>
      </c>
      <c r="C30" s="65"/>
      <c r="D30" s="148"/>
      <c r="E30" s="148"/>
      <c r="F30" s="153"/>
      <c r="G30" s="148"/>
      <c r="H30" s="107"/>
      <c r="I30" s="148"/>
      <c r="J30" s="145"/>
      <c r="K30" s="105"/>
      <c r="L30" s="105"/>
      <c r="M30" s="105"/>
      <c r="N30" s="105"/>
      <c r="O30" s="105">
        <f>O92</f>
        <v>3525</v>
      </c>
      <c r="P30" s="105">
        <f>P92</f>
        <v>0</v>
      </c>
      <c r="Q30" s="105">
        <f>Q92</f>
        <v>26165</v>
      </c>
      <c r="R30" s="81"/>
      <c r="S30" s="81"/>
      <c r="T30" s="105">
        <f>T92</f>
        <v>6916</v>
      </c>
      <c r="U30" s="81"/>
      <c r="V30" s="81"/>
      <c r="W30" s="105">
        <f>W92</f>
        <v>3855</v>
      </c>
      <c r="X30" s="81"/>
      <c r="Y30" s="81"/>
      <c r="Z30" s="11"/>
      <c r="AA30" s="11"/>
      <c r="AB30" s="133"/>
    </row>
    <row r="31" spans="1:28" s="17" customFormat="1" ht="15.75">
      <c r="A31" s="65"/>
      <c r="B31" s="152" t="s">
        <v>152</v>
      </c>
      <c r="C31" s="11"/>
      <c r="D31" s="148"/>
      <c r="E31" s="148"/>
      <c r="F31" s="153"/>
      <c r="G31" s="148"/>
      <c r="H31" s="107"/>
      <c r="I31" s="148"/>
      <c r="J31" s="102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65"/>
      <c r="AA31" s="65"/>
      <c r="AB31" s="132"/>
    </row>
    <row r="32" spans="1:28" s="17" customFormat="1" ht="32.25" customHeight="1">
      <c r="A32" s="65" t="s">
        <v>13</v>
      </c>
      <c r="B32" s="152" t="s">
        <v>38</v>
      </c>
      <c r="C32" s="11"/>
      <c r="D32" s="148"/>
      <c r="E32" s="148"/>
      <c r="F32" s="153"/>
      <c r="G32" s="148"/>
      <c r="H32" s="107"/>
      <c r="I32" s="148"/>
      <c r="J32" s="102"/>
      <c r="K32" s="105">
        <f aca="true" t="shared" si="14" ref="K32:Q32">K33+K46+K92</f>
        <v>291334.05799999996</v>
      </c>
      <c r="L32" s="105">
        <f t="shared" si="14"/>
        <v>265499.425</v>
      </c>
      <c r="M32" s="105">
        <f t="shared" si="14"/>
        <v>32202</v>
      </c>
      <c r="N32" s="105">
        <f t="shared" si="14"/>
        <v>111998</v>
      </c>
      <c r="O32" s="105">
        <f t="shared" si="14"/>
        <v>3525</v>
      </c>
      <c r="P32" s="105">
        <f t="shared" si="14"/>
        <v>0</v>
      </c>
      <c r="Q32" s="105">
        <f t="shared" si="14"/>
        <v>60000</v>
      </c>
      <c r="R32" s="105"/>
      <c r="S32" s="105"/>
      <c r="T32" s="105">
        <f>T33+T46+T92</f>
        <v>60000</v>
      </c>
      <c r="U32" s="105"/>
      <c r="V32" s="105"/>
      <c r="W32" s="105">
        <f>W33+W46+W92</f>
        <v>57740</v>
      </c>
      <c r="X32" s="105"/>
      <c r="Y32" s="105"/>
      <c r="Z32" s="65"/>
      <c r="AA32" s="65"/>
      <c r="AB32" s="132"/>
    </row>
    <row r="33" spans="1:28" s="17" customFormat="1" ht="23.25" customHeight="1">
      <c r="A33" s="65" t="s">
        <v>40</v>
      </c>
      <c r="B33" s="152" t="s">
        <v>41</v>
      </c>
      <c r="C33" s="107"/>
      <c r="D33" s="148"/>
      <c r="E33" s="148"/>
      <c r="F33" s="153"/>
      <c r="G33" s="148"/>
      <c r="H33" s="107"/>
      <c r="I33" s="148"/>
      <c r="J33" s="102"/>
      <c r="K33" s="105">
        <f>K34+K36+K38+K39+K40+K42+K43+K44+K45</f>
        <v>82608</v>
      </c>
      <c r="L33" s="105">
        <f>L34+L36+L38+L39+L40+L42+L43+L44+L45</f>
        <v>82608</v>
      </c>
      <c r="M33" s="105">
        <f>M34+M36+M38+M39+M40+M42+M43+M44+M45</f>
        <v>67</v>
      </c>
      <c r="N33" s="105">
        <f>N34+N36+N38+N39+N40+N42+N43+N44+N45</f>
        <v>395</v>
      </c>
      <c r="O33" s="105">
        <f>O34+O36+O38+O39+O40+O42+O43+O44+O45</f>
        <v>0</v>
      </c>
      <c r="P33" s="105"/>
      <c r="Q33" s="105">
        <f>Q34+Q36+Q38+Q39+Q40+Q42+Q43+Q44+Q45</f>
        <v>0</v>
      </c>
      <c r="R33" s="105"/>
      <c r="S33" s="105"/>
      <c r="T33" s="105">
        <f>T34+T36+T38+T39+T40+T42+T43+T44+T45</f>
        <v>0</v>
      </c>
      <c r="U33" s="105"/>
      <c r="V33" s="105"/>
      <c r="W33" s="105">
        <f>W34+W36+W38+W39+W40+W42+W43+W44+W45</f>
        <v>328</v>
      </c>
      <c r="X33" s="105"/>
      <c r="Y33" s="105"/>
      <c r="Z33" s="65"/>
      <c r="AA33" s="65"/>
      <c r="AB33" s="132"/>
    </row>
    <row r="34" spans="1:28" s="17" customFormat="1" ht="15.75">
      <c r="A34" s="65" t="s">
        <v>42</v>
      </c>
      <c r="B34" s="152" t="s">
        <v>43</v>
      </c>
      <c r="C34" s="107"/>
      <c r="D34" s="148"/>
      <c r="E34" s="148"/>
      <c r="F34" s="153"/>
      <c r="G34" s="148"/>
      <c r="H34" s="107"/>
      <c r="I34" s="105"/>
      <c r="J34" s="105"/>
      <c r="K34" s="105">
        <f aca="true" t="shared" si="15" ref="K34:V34">K35</f>
        <v>82608</v>
      </c>
      <c r="L34" s="105">
        <f t="shared" si="15"/>
        <v>82608</v>
      </c>
      <c r="M34" s="105">
        <f t="shared" si="15"/>
        <v>67</v>
      </c>
      <c r="N34" s="105">
        <f t="shared" si="15"/>
        <v>395</v>
      </c>
      <c r="O34" s="105">
        <f t="shared" si="15"/>
        <v>0</v>
      </c>
      <c r="P34" s="105">
        <f t="shared" si="15"/>
        <v>0</v>
      </c>
      <c r="Q34" s="105">
        <f t="shared" si="15"/>
        <v>0</v>
      </c>
      <c r="R34" s="105">
        <f t="shared" si="15"/>
        <v>0</v>
      </c>
      <c r="S34" s="105">
        <f t="shared" si="15"/>
        <v>0</v>
      </c>
      <c r="T34" s="105">
        <f t="shared" si="15"/>
        <v>0</v>
      </c>
      <c r="U34" s="105">
        <f t="shared" si="15"/>
        <v>0</v>
      </c>
      <c r="V34" s="105">
        <f t="shared" si="15"/>
        <v>0</v>
      </c>
      <c r="W34" s="105">
        <f>W35</f>
        <v>328</v>
      </c>
      <c r="X34" s="105">
        <v>0</v>
      </c>
      <c r="Y34" s="105">
        <v>0</v>
      </c>
      <c r="Z34" s="65"/>
      <c r="AA34" s="65"/>
      <c r="AB34" s="132"/>
    </row>
    <row r="35" spans="1:28" s="20" customFormat="1" ht="72">
      <c r="A35" s="11">
        <v>1</v>
      </c>
      <c r="B35" s="278" t="s">
        <v>198</v>
      </c>
      <c r="C35" s="101" t="s">
        <v>252</v>
      </c>
      <c r="D35" s="11" t="s">
        <v>88</v>
      </c>
      <c r="E35" s="127" t="s">
        <v>101</v>
      </c>
      <c r="F35" s="103">
        <v>7565863</v>
      </c>
      <c r="G35" s="246" t="s">
        <v>255</v>
      </c>
      <c r="H35" s="101"/>
      <c r="I35" s="262" t="s">
        <v>154</v>
      </c>
      <c r="J35" s="260" t="s">
        <v>206</v>
      </c>
      <c r="K35" s="261">
        <v>82608</v>
      </c>
      <c r="L35" s="261">
        <v>82608</v>
      </c>
      <c r="M35" s="81">
        <v>67</v>
      </c>
      <c r="N35" s="81">
        <f>328+67</f>
        <v>395</v>
      </c>
      <c r="O35" s="81"/>
      <c r="P35" s="81"/>
      <c r="Q35" s="81"/>
      <c r="R35" s="81"/>
      <c r="S35" s="81"/>
      <c r="T35" s="81"/>
      <c r="U35" s="81"/>
      <c r="V35" s="81"/>
      <c r="W35" s="81">
        <v>328</v>
      </c>
      <c r="X35" s="81"/>
      <c r="Y35" s="81"/>
      <c r="Z35" s="11"/>
      <c r="AA35" s="11"/>
      <c r="AB35" s="133"/>
    </row>
    <row r="36" spans="1:28" s="17" customFormat="1" ht="15" customHeight="1">
      <c r="A36" s="65" t="s">
        <v>46</v>
      </c>
      <c r="B36" s="152" t="s">
        <v>47</v>
      </c>
      <c r="C36" s="107"/>
      <c r="D36" s="148"/>
      <c r="E36" s="148"/>
      <c r="F36" s="153"/>
      <c r="G36" s="148"/>
      <c r="H36" s="107"/>
      <c r="I36" s="148"/>
      <c r="J36" s="102"/>
      <c r="K36" s="105">
        <f aca="true" t="shared" si="16" ref="K36:R36">K37</f>
        <v>0</v>
      </c>
      <c r="L36" s="105">
        <f t="shared" si="16"/>
        <v>0</v>
      </c>
      <c r="M36" s="105">
        <f t="shared" si="16"/>
        <v>0</v>
      </c>
      <c r="N36" s="105">
        <f t="shared" si="16"/>
        <v>0</v>
      </c>
      <c r="O36" s="105">
        <f t="shared" si="16"/>
        <v>0</v>
      </c>
      <c r="P36" s="105">
        <f t="shared" si="16"/>
        <v>0</v>
      </c>
      <c r="Q36" s="105">
        <f t="shared" si="16"/>
        <v>0</v>
      </c>
      <c r="R36" s="105">
        <f t="shared" si="16"/>
        <v>0</v>
      </c>
      <c r="S36" s="105">
        <f aca="true" t="shared" si="17" ref="S36:Y36">S37</f>
        <v>0</v>
      </c>
      <c r="T36" s="105">
        <f t="shared" si="17"/>
        <v>0</v>
      </c>
      <c r="U36" s="105">
        <f t="shared" si="17"/>
        <v>0</v>
      </c>
      <c r="V36" s="105">
        <f t="shared" si="17"/>
        <v>0</v>
      </c>
      <c r="W36" s="105">
        <f t="shared" si="17"/>
        <v>0</v>
      </c>
      <c r="X36" s="105">
        <f t="shared" si="17"/>
        <v>0</v>
      </c>
      <c r="Y36" s="105">
        <f t="shared" si="17"/>
        <v>0</v>
      </c>
      <c r="Z36" s="65"/>
      <c r="AA36" s="65"/>
      <c r="AB36" s="132"/>
    </row>
    <row r="37" spans="1:28" s="17" customFormat="1" ht="1.5" customHeight="1">
      <c r="A37" s="81"/>
      <c r="B37" s="150"/>
      <c r="C37" s="81"/>
      <c r="D37" s="81"/>
      <c r="E37" s="11"/>
      <c r="F37" s="234"/>
      <c r="G37" s="81"/>
      <c r="H37" s="81"/>
      <c r="I37" s="81"/>
      <c r="J37" s="1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101"/>
      <c r="AA37" s="101"/>
      <c r="AB37" s="132"/>
    </row>
    <row r="38" spans="1:28" s="17" customFormat="1" ht="23.25" customHeight="1">
      <c r="A38" s="65" t="s">
        <v>48</v>
      </c>
      <c r="B38" s="152" t="s">
        <v>49</v>
      </c>
      <c r="C38" s="107"/>
      <c r="D38" s="148"/>
      <c r="E38" s="148"/>
      <c r="F38" s="153"/>
      <c r="G38" s="148"/>
      <c r="H38" s="107"/>
      <c r="I38" s="148"/>
      <c r="J38" s="102"/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/>
      <c r="Q38" s="158">
        <v>0</v>
      </c>
      <c r="R38" s="158"/>
      <c r="S38" s="158"/>
      <c r="T38" s="158">
        <v>0</v>
      </c>
      <c r="U38" s="158"/>
      <c r="V38" s="158"/>
      <c r="W38" s="158">
        <v>0</v>
      </c>
      <c r="X38" s="158"/>
      <c r="Y38" s="158"/>
      <c r="Z38" s="158"/>
      <c r="AA38" s="158"/>
      <c r="AB38" s="132"/>
    </row>
    <row r="39" spans="1:28" s="20" customFormat="1" ht="23.25" customHeight="1">
      <c r="A39" s="65" t="s">
        <v>50</v>
      </c>
      <c r="B39" s="152" t="s">
        <v>51</v>
      </c>
      <c r="C39" s="107"/>
      <c r="D39" s="148"/>
      <c r="E39" s="148"/>
      <c r="F39" s="153"/>
      <c r="G39" s="148"/>
      <c r="H39" s="107"/>
      <c r="I39" s="148"/>
      <c r="J39" s="102"/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/>
      <c r="AA39" s="158">
        <v>0</v>
      </c>
      <c r="AB39" s="133"/>
    </row>
    <row r="40" spans="1:28" s="20" customFormat="1" ht="23.25" customHeight="1">
      <c r="A40" s="65" t="s">
        <v>53</v>
      </c>
      <c r="B40" s="152" t="s">
        <v>54</v>
      </c>
      <c r="C40" s="11"/>
      <c r="D40" s="148"/>
      <c r="E40" s="102"/>
      <c r="F40" s="103"/>
      <c r="G40" s="11"/>
      <c r="H40" s="101"/>
      <c r="I40" s="11"/>
      <c r="J40" s="65"/>
      <c r="K40" s="158">
        <f aca="true" t="shared" si="18" ref="K40:P40">K41</f>
        <v>0</v>
      </c>
      <c r="L40" s="158">
        <f t="shared" si="18"/>
        <v>0</v>
      </c>
      <c r="M40" s="158">
        <f t="shared" si="18"/>
        <v>0</v>
      </c>
      <c r="N40" s="158">
        <f t="shared" si="18"/>
        <v>0</v>
      </c>
      <c r="O40" s="158">
        <f t="shared" si="18"/>
        <v>0</v>
      </c>
      <c r="P40" s="158">
        <f t="shared" si="18"/>
        <v>0</v>
      </c>
      <c r="Q40" s="158">
        <f>Q41</f>
        <v>0</v>
      </c>
      <c r="R40" s="158">
        <v>0</v>
      </c>
      <c r="S40" s="158">
        <v>0</v>
      </c>
      <c r="T40" s="158">
        <f>T41</f>
        <v>0</v>
      </c>
      <c r="U40" s="158">
        <v>0</v>
      </c>
      <c r="V40" s="158">
        <v>0</v>
      </c>
      <c r="W40" s="158">
        <f>W41</f>
        <v>0</v>
      </c>
      <c r="X40" s="158">
        <v>0</v>
      </c>
      <c r="Y40" s="158">
        <v>0</v>
      </c>
      <c r="Z40" s="158"/>
      <c r="AA40" s="158">
        <v>0</v>
      </c>
      <c r="AB40" s="133"/>
    </row>
    <row r="41" spans="1:28" s="20" customFormat="1" ht="0.75" customHeight="1">
      <c r="A41" s="11"/>
      <c r="B41" s="150"/>
      <c r="C41" s="101"/>
      <c r="D41" s="11"/>
      <c r="E41" s="102"/>
      <c r="F41" s="103"/>
      <c r="G41" s="11"/>
      <c r="H41" s="11"/>
      <c r="I41" s="104"/>
      <c r="J41" s="102"/>
      <c r="K41" s="81"/>
      <c r="L41" s="81"/>
      <c r="M41" s="81"/>
      <c r="N41" s="81"/>
      <c r="O41" s="81"/>
      <c r="P41" s="81"/>
      <c r="Q41" s="81"/>
      <c r="R41" s="83"/>
      <c r="S41" s="83"/>
      <c r="T41" s="81"/>
      <c r="U41" s="83"/>
      <c r="V41" s="83"/>
      <c r="W41" s="81"/>
      <c r="X41" s="83"/>
      <c r="Y41" s="83"/>
      <c r="Z41" s="83"/>
      <c r="AA41" s="83"/>
      <c r="AB41" s="133"/>
    </row>
    <row r="42" spans="1:28" s="20" customFormat="1" ht="31.5">
      <c r="A42" s="65" t="s">
        <v>58</v>
      </c>
      <c r="B42" s="152" t="s">
        <v>59</v>
      </c>
      <c r="C42" s="145"/>
      <c r="D42" s="65"/>
      <c r="E42" s="145"/>
      <c r="F42" s="153"/>
      <c r="G42" s="148"/>
      <c r="H42" s="107"/>
      <c r="I42" s="159"/>
      <c r="J42" s="102"/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/>
      <c r="Q42" s="158">
        <v>0</v>
      </c>
      <c r="R42" s="158"/>
      <c r="S42" s="158"/>
      <c r="T42" s="158">
        <v>0</v>
      </c>
      <c r="U42" s="158"/>
      <c r="V42" s="158"/>
      <c r="W42" s="158">
        <v>0</v>
      </c>
      <c r="X42" s="158"/>
      <c r="Y42" s="158"/>
      <c r="Z42" s="158"/>
      <c r="AA42" s="158"/>
      <c r="AB42" s="133"/>
    </row>
    <row r="43" spans="1:28" s="20" customFormat="1" ht="25.5" customHeight="1">
      <c r="A43" s="65" t="s">
        <v>60</v>
      </c>
      <c r="B43" s="160" t="s">
        <v>61</v>
      </c>
      <c r="C43" s="151"/>
      <c r="D43" s="11"/>
      <c r="E43" s="102"/>
      <c r="F43" s="161"/>
      <c r="G43" s="11"/>
      <c r="H43" s="162"/>
      <c r="I43" s="11"/>
      <c r="J43" s="11"/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/>
      <c r="Q43" s="163">
        <v>0</v>
      </c>
      <c r="R43" s="163"/>
      <c r="S43" s="163"/>
      <c r="T43" s="163">
        <v>0</v>
      </c>
      <c r="U43" s="163"/>
      <c r="V43" s="163"/>
      <c r="W43" s="163">
        <v>0</v>
      </c>
      <c r="X43" s="163"/>
      <c r="Y43" s="163"/>
      <c r="Z43" s="11"/>
      <c r="AA43" s="11"/>
      <c r="AB43" s="133"/>
    </row>
    <row r="44" spans="1:28" s="20" customFormat="1" ht="25.5" customHeight="1">
      <c r="A44" s="65" t="s">
        <v>62</v>
      </c>
      <c r="B44" s="160" t="s">
        <v>63</v>
      </c>
      <c r="C44" s="151"/>
      <c r="D44" s="11"/>
      <c r="E44" s="102"/>
      <c r="F44" s="161"/>
      <c r="G44" s="11"/>
      <c r="H44" s="162"/>
      <c r="I44" s="11"/>
      <c r="J44" s="11"/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/>
      <c r="Q44" s="165">
        <v>0</v>
      </c>
      <c r="R44" s="165"/>
      <c r="S44" s="165"/>
      <c r="T44" s="165">
        <v>0</v>
      </c>
      <c r="U44" s="165"/>
      <c r="V44" s="165"/>
      <c r="W44" s="165">
        <v>0</v>
      </c>
      <c r="X44" s="165"/>
      <c r="Y44" s="165"/>
      <c r="Z44" s="11"/>
      <c r="AA44" s="11"/>
      <c r="AB44" s="133"/>
    </row>
    <row r="45" spans="1:28" s="17" customFormat="1" ht="25.5" customHeight="1">
      <c r="A45" s="65" t="s">
        <v>64</v>
      </c>
      <c r="B45" s="160" t="s">
        <v>65</v>
      </c>
      <c r="C45" s="151"/>
      <c r="D45" s="11"/>
      <c r="E45" s="102"/>
      <c r="F45" s="161"/>
      <c r="G45" s="11"/>
      <c r="H45" s="162"/>
      <c r="I45" s="11"/>
      <c r="J45" s="11"/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165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65">
        <v>0</v>
      </c>
      <c r="Z45" s="165"/>
      <c r="AA45" s="165"/>
      <c r="AB45" s="132"/>
    </row>
    <row r="46" spans="1:28" s="20" customFormat="1" ht="28.5">
      <c r="A46" s="65" t="s">
        <v>66</v>
      </c>
      <c r="B46" s="167" t="s">
        <v>67</v>
      </c>
      <c r="C46" s="107"/>
      <c r="D46" s="148"/>
      <c r="E46" s="168"/>
      <c r="F46" s="153"/>
      <c r="G46" s="148"/>
      <c r="H46" s="107"/>
      <c r="I46" s="159"/>
      <c r="J46" s="102"/>
      <c r="K46" s="105">
        <f>K47+K53+K57+K61+K66+K78+K81+K84+K88</f>
        <v>208726.058</v>
      </c>
      <c r="L46" s="105">
        <f>L47+L53+L57+L61+L66+L78+L81+L84+L88</f>
        <v>182891.425</v>
      </c>
      <c r="M46" s="105">
        <f>M47+M53+M57+M61+M66+M78+M81+M84+M88</f>
        <v>32135</v>
      </c>
      <c r="N46" s="105">
        <f>N47+N53+N57+N61+N66+N78+N81+N84+N88</f>
        <v>111603</v>
      </c>
      <c r="O46" s="105">
        <f>O47+O53+O57+O61+O66+O78+O81+O84+O88</f>
        <v>0</v>
      </c>
      <c r="P46" s="105"/>
      <c r="Q46" s="105">
        <f>Q47+Q53+Q57+Q61+Q66+Q78+Q81+Q84+Q88</f>
        <v>33835</v>
      </c>
      <c r="R46" s="105"/>
      <c r="S46" s="105"/>
      <c r="T46" s="105">
        <f>T47+T53+T57+T61+T66+T78+T81+T84+T88</f>
        <v>53084</v>
      </c>
      <c r="U46" s="105"/>
      <c r="V46" s="105"/>
      <c r="W46" s="105">
        <f>W47+W53+W57+W61+W66+W78+W81+W84+W88</f>
        <v>53557</v>
      </c>
      <c r="X46" s="105"/>
      <c r="Y46" s="105"/>
      <c r="Z46" s="11"/>
      <c r="AA46" s="11"/>
      <c r="AB46" s="133"/>
    </row>
    <row r="47" spans="1:28" s="20" customFormat="1" ht="21" customHeight="1">
      <c r="A47" s="65" t="s">
        <v>42</v>
      </c>
      <c r="B47" s="167" t="s">
        <v>43</v>
      </c>
      <c r="C47" s="107"/>
      <c r="D47" s="148"/>
      <c r="E47" s="168"/>
      <c r="F47" s="153"/>
      <c r="G47" s="148"/>
      <c r="H47" s="107"/>
      <c r="I47" s="159"/>
      <c r="J47" s="102"/>
      <c r="K47" s="105">
        <f aca="true" t="shared" si="19" ref="K47:Y47">K48+K50</f>
        <v>25834.633</v>
      </c>
      <c r="L47" s="105">
        <f t="shared" si="19"/>
        <v>0</v>
      </c>
      <c r="M47" s="105">
        <f t="shared" si="19"/>
        <v>218</v>
      </c>
      <c r="N47" s="105">
        <f t="shared" si="19"/>
        <v>22884</v>
      </c>
      <c r="O47" s="105">
        <f t="shared" si="19"/>
        <v>0</v>
      </c>
      <c r="P47" s="105">
        <f t="shared" si="19"/>
        <v>0</v>
      </c>
      <c r="Q47" s="105">
        <f t="shared" si="19"/>
        <v>7200</v>
      </c>
      <c r="R47" s="105">
        <f t="shared" si="19"/>
        <v>0</v>
      </c>
      <c r="S47" s="105">
        <f t="shared" si="19"/>
        <v>0</v>
      </c>
      <c r="T47" s="105">
        <f t="shared" si="19"/>
        <v>4240</v>
      </c>
      <c r="U47" s="105">
        <f t="shared" si="19"/>
        <v>0</v>
      </c>
      <c r="V47" s="105">
        <f t="shared" si="19"/>
        <v>0</v>
      </c>
      <c r="W47" s="105">
        <f t="shared" si="19"/>
        <v>2742</v>
      </c>
      <c r="X47" s="105">
        <f t="shared" si="19"/>
        <v>0</v>
      </c>
      <c r="Y47" s="105">
        <f t="shared" si="19"/>
        <v>0</v>
      </c>
      <c r="Z47" s="11"/>
      <c r="AA47" s="11"/>
      <c r="AB47" s="133"/>
    </row>
    <row r="48" spans="1:28" s="20" customFormat="1" ht="21" customHeight="1">
      <c r="A48" s="65"/>
      <c r="B48" s="152" t="s">
        <v>68</v>
      </c>
      <c r="C48" s="107"/>
      <c r="D48" s="148"/>
      <c r="E48" s="168"/>
      <c r="F48" s="153"/>
      <c r="G48" s="148"/>
      <c r="H48" s="107"/>
      <c r="I48" s="159"/>
      <c r="J48" s="102"/>
      <c r="K48" s="105">
        <f aca="true" t="shared" si="20" ref="K48:S48">SUM(K49:K49)</f>
        <v>18320</v>
      </c>
      <c r="L48" s="105">
        <f t="shared" si="20"/>
        <v>0</v>
      </c>
      <c r="M48" s="105">
        <f t="shared" si="20"/>
        <v>218</v>
      </c>
      <c r="N48" s="105">
        <f t="shared" si="20"/>
        <v>15384</v>
      </c>
      <c r="O48" s="105">
        <f t="shared" si="20"/>
        <v>0</v>
      </c>
      <c r="P48" s="105">
        <f t="shared" si="20"/>
        <v>0</v>
      </c>
      <c r="Q48" s="105">
        <f t="shared" si="20"/>
        <v>4500</v>
      </c>
      <c r="R48" s="105">
        <f t="shared" si="20"/>
        <v>0</v>
      </c>
      <c r="S48" s="105">
        <f t="shared" si="20"/>
        <v>0</v>
      </c>
      <c r="T48" s="105">
        <f>T49</f>
        <v>3740</v>
      </c>
      <c r="U48" s="105">
        <f>SUM(U49:U49)</f>
        <v>0</v>
      </c>
      <c r="V48" s="105">
        <f>SUM(V49:V49)</f>
        <v>0</v>
      </c>
      <c r="W48" s="105">
        <f>W49</f>
        <v>2642</v>
      </c>
      <c r="X48" s="105">
        <f>SUM(X49:X49)</f>
        <v>0</v>
      </c>
      <c r="Y48" s="105">
        <f>SUM(Y49:Y49)</f>
        <v>0</v>
      </c>
      <c r="Z48" s="11"/>
      <c r="AA48" s="11"/>
      <c r="AB48" s="133"/>
    </row>
    <row r="49" spans="1:28" s="235" customFormat="1" ht="147.75" customHeight="1">
      <c r="A49" s="11">
        <v>2</v>
      </c>
      <c r="B49" s="276" t="s">
        <v>77</v>
      </c>
      <c r="C49" s="101" t="s">
        <v>93</v>
      </c>
      <c r="D49" s="11" t="s">
        <v>145</v>
      </c>
      <c r="E49" s="102" t="s">
        <v>101</v>
      </c>
      <c r="F49" s="103">
        <v>7482252</v>
      </c>
      <c r="G49" s="170" t="s">
        <v>164</v>
      </c>
      <c r="H49" s="170"/>
      <c r="I49" s="104" t="s">
        <v>89</v>
      </c>
      <c r="J49" s="102" t="s">
        <v>146</v>
      </c>
      <c r="K49" s="81">
        <v>18320</v>
      </c>
      <c r="L49" s="81">
        <v>0</v>
      </c>
      <c r="M49" s="81">
        <v>218</v>
      </c>
      <c r="N49" s="11">
        <v>15384</v>
      </c>
      <c r="O49" s="81"/>
      <c r="P49" s="81"/>
      <c r="Q49" s="81">
        <v>4500</v>
      </c>
      <c r="R49" s="105"/>
      <c r="S49" s="105"/>
      <c r="T49" s="81">
        <v>3740</v>
      </c>
      <c r="U49" s="105"/>
      <c r="V49" s="105"/>
      <c r="W49" s="81">
        <v>2642</v>
      </c>
      <c r="X49" s="105"/>
      <c r="Y49" s="105"/>
      <c r="Z49" s="11" t="s">
        <v>188</v>
      </c>
      <c r="AA49" s="11" t="s">
        <v>188</v>
      </c>
      <c r="AB49" s="128"/>
    </row>
    <row r="50" spans="1:28" s="20" customFormat="1" ht="22.5" customHeight="1">
      <c r="A50" s="65"/>
      <c r="B50" s="152" t="s">
        <v>69</v>
      </c>
      <c r="C50" s="107"/>
      <c r="D50" s="148"/>
      <c r="E50" s="168"/>
      <c r="F50" s="153"/>
      <c r="G50" s="107"/>
      <c r="H50" s="107"/>
      <c r="I50" s="159"/>
      <c r="J50" s="102"/>
      <c r="K50" s="105">
        <f aca="true" t="shared" si="21" ref="K50:S50">SUM(K51:K52)</f>
        <v>7514.633</v>
      </c>
      <c r="L50" s="105">
        <f t="shared" si="21"/>
        <v>0</v>
      </c>
      <c r="M50" s="105">
        <f t="shared" si="21"/>
        <v>0</v>
      </c>
      <c r="N50" s="105">
        <f t="shared" si="21"/>
        <v>7500</v>
      </c>
      <c r="O50" s="105">
        <f t="shared" si="21"/>
        <v>0</v>
      </c>
      <c r="P50" s="105">
        <f t="shared" si="21"/>
        <v>0</v>
      </c>
      <c r="Q50" s="105">
        <f>SUM(Q51:Q52)</f>
        <v>2700</v>
      </c>
      <c r="R50" s="105">
        <f t="shared" si="21"/>
        <v>0</v>
      </c>
      <c r="S50" s="105">
        <f t="shared" si="21"/>
        <v>0</v>
      </c>
      <c r="T50" s="105">
        <f aca="true" t="shared" si="22" ref="T50:Y50">SUM(T51:T52)</f>
        <v>500</v>
      </c>
      <c r="U50" s="105">
        <f t="shared" si="22"/>
        <v>0</v>
      </c>
      <c r="V50" s="105">
        <f t="shared" si="22"/>
        <v>0</v>
      </c>
      <c r="W50" s="105">
        <f t="shared" si="22"/>
        <v>100</v>
      </c>
      <c r="X50" s="105">
        <f t="shared" si="22"/>
        <v>0</v>
      </c>
      <c r="Y50" s="105">
        <f t="shared" si="22"/>
        <v>0</v>
      </c>
      <c r="Z50" s="11"/>
      <c r="AA50" s="11"/>
      <c r="AB50" s="133"/>
    </row>
    <row r="51" spans="1:28" s="20" customFormat="1" ht="108" customHeight="1">
      <c r="A51" s="11">
        <v>3</v>
      </c>
      <c r="B51" s="281" t="s">
        <v>109</v>
      </c>
      <c r="C51" s="101" t="s">
        <v>139</v>
      </c>
      <c r="D51" s="11" t="s">
        <v>88</v>
      </c>
      <c r="E51" s="102" t="s">
        <v>101</v>
      </c>
      <c r="F51" s="103">
        <v>7648511</v>
      </c>
      <c r="G51" s="170" t="s">
        <v>165</v>
      </c>
      <c r="H51" s="170"/>
      <c r="I51" s="104" t="s">
        <v>147</v>
      </c>
      <c r="J51" s="102" t="s">
        <v>148</v>
      </c>
      <c r="K51" s="81">
        <v>7514.633</v>
      </c>
      <c r="L51" s="81">
        <v>0</v>
      </c>
      <c r="M51" s="81"/>
      <c r="N51" s="11">
        <v>7500</v>
      </c>
      <c r="O51" s="81"/>
      <c r="P51" s="81"/>
      <c r="Q51" s="81">
        <v>2700</v>
      </c>
      <c r="R51" s="81"/>
      <c r="S51" s="81"/>
      <c r="T51" s="81">
        <v>500</v>
      </c>
      <c r="U51" s="81"/>
      <c r="V51" s="81"/>
      <c r="W51" s="81">
        <v>100</v>
      </c>
      <c r="X51" s="81"/>
      <c r="Y51" s="81"/>
      <c r="Z51" s="11" t="s">
        <v>189</v>
      </c>
      <c r="AA51" s="11" t="s">
        <v>189</v>
      </c>
      <c r="AB51" s="133"/>
    </row>
    <row r="52" spans="1:28" s="20" customFormat="1" ht="0.75" customHeight="1" hidden="1">
      <c r="A52" s="81"/>
      <c r="B52" s="100"/>
      <c r="C52" s="81"/>
      <c r="D52" s="81"/>
      <c r="E52" s="11"/>
      <c r="F52" s="156"/>
      <c r="G52" s="81"/>
      <c r="H52" s="81"/>
      <c r="I52" s="81"/>
      <c r="J52" s="1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101"/>
      <c r="AA52" s="101"/>
      <c r="AB52" s="133"/>
    </row>
    <row r="53" spans="1:28" s="20" customFormat="1" ht="27.75" customHeight="1">
      <c r="A53" s="65" t="s">
        <v>46</v>
      </c>
      <c r="B53" s="167" t="s">
        <v>47</v>
      </c>
      <c r="C53" s="107"/>
      <c r="D53" s="148"/>
      <c r="E53" s="168"/>
      <c r="F53" s="153"/>
      <c r="G53" s="107"/>
      <c r="H53" s="107"/>
      <c r="I53" s="159"/>
      <c r="J53" s="102"/>
      <c r="K53" s="105">
        <f aca="true" t="shared" si="23" ref="K53:S53">K54+K56</f>
        <v>0</v>
      </c>
      <c r="L53" s="105">
        <f t="shared" si="23"/>
        <v>0</v>
      </c>
      <c r="M53" s="105">
        <f t="shared" si="23"/>
        <v>0</v>
      </c>
      <c r="N53" s="105">
        <f t="shared" si="23"/>
        <v>0</v>
      </c>
      <c r="O53" s="105">
        <f t="shared" si="23"/>
        <v>0</v>
      </c>
      <c r="P53" s="105">
        <f t="shared" si="23"/>
        <v>0</v>
      </c>
      <c r="Q53" s="105">
        <f t="shared" si="23"/>
        <v>0</v>
      </c>
      <c r="R53" s="105">
        <f t="shared" si="23"/>
        <v>0</v>
      </c>
      <c r="S53" s="105">
        <f t="shared" si="23"/>
        <v>0</v>
      </c>
      <c r="T53" s="105">
        <f aca="true" t="shared" si="24" ref="T53:Y53">T54+T56</f>
        <v>0</v>
      </c>
      <c r="U53" s="105">
        <f t="shared" si="24"/>
        <v>0</v>
      </c>
      <c r="V53" s="105">
        <f t="shared" si="24"/>
        <v>0</v>
      </c>
      <c r="W53" s="105">
        <f t="shared" si="24"/>
        <v>0</v>
      </c>
      <c r="X53" s="105">
        <f t="shared" si="24"/>
        <v>0</v>
      </c>
      <c r="Y53" s="105">
        <f t="shared" si="24"/>
        <v>0</v>
      </c>
      <c r="Z53" s="11"/>
      <c r="AA53" s="11"/>
      <c r="AB53" s="133"/>
    </row>
    <row r="54" spans="1:28" s="20" customFormat="1" ht="0.75" customHeight="1" hidden="1">
      <c r="A54" s="65"/>
      <c r="B54" s="152" t="s">
        <v>68</v>
      </c>
      <c r="C54" s="107"/>
      <c r="D54" s="148"/>
      <c r="E54" s="168"/>
      <c r="F54" s="153"/>
      <c r="G54" s="107"/>
      <c r="H54" s="107"/>
      <c r="I54" s="159"/>
      <c r="J54" s="102"/>
      <c r="K54" s="105">
        <f>K55</f>
        <v>0</v>
      </c>
      <c r="L54" s="105">
        <f aca="true" t="shared" si="25" ref="L54:Y54">L55</f>
        <v>0</v>
      </c>
      <c r="M54" s="105">
        <f t="shared" si="25"/>
        <v>0</v>
      </c>
      <c r="N54" s="105">
        <f t="shared" si="25"/>
        <v>0</v>
      </c>
      <c r="O54" s="105">
        <f t="shared" si="25"/>
        <v>0</v>
      </c>
      <c r="P54" s="105">
        <f t="shared" si="25"/>
        <v>0</v>
      </c>
      <c r="Q54" s="105">
        <f t="shared" si="25"/>
        <v>0</v>
      </c>
      <c r="R54" s="105">
        <f t="shared" si="25"/>
        <v>0</v>
      </c>
      <c r="S54" s="105">
        <f t="shared" si="25"/>
        <v>0</v>
      </c>
      <c r="T54" s="105">
        <f t="shared" si="25"/>
        <v>0</v>
      </c>
      <c r="U54" s="105">
        <f t="shared" si="25"/>
        <v>0</v>
      </c>
      <c r="V54" s="105">
        <f t="shared" si="25"/>
        <v>0</v>
      </c>
      <c r="W54" s="105">
        <f t="shared" si="25"/>
        <v>0</v>
      </c>
      <c r="X54" s="105">
        <f t="shared" si="25"/>
        <v>0</v>
      </c>
      <c r="Y54" s="105">
        <f t="shared" si="25"/>
        <v>0</v>
      </c>
      <c r="Z54" s="11"/>
      <c r="AA54" s="11"/>
      <c r="AB54" s="133"/>
    </row>
    <row r="55" spans="1:28" s="20" customFormat="1" ht="0.75" customHeight="1" hidden="1">
      <c r="A55" s="81"/>
      <c r="B55" s="150"/>
      <c r="C55" s="81"/>
      <c r="D55" s="81"/>
      <c r="E55" s="11"/>
      <c r="F55" s="156"/>
      <c r="G55" s="81"/>
      <c r="H55" s="81"/>
      <c r="I55" s="81"/>
      <c r="J55" s="1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101"/>
      <c r="AA55" s="101"/>
      <c r="AB55" s="133"/>
    </row>
    <row r="56" spans="1:28" s="20" customFormat="1" ht="20.25" customHeight="1">
      <c r="A56" s="65"/>
      <c r="B56" s="152" t="s">
        <v>69</v>
      </c>
      <c r="C56" s="107"/>
      <c r="D56" s="148"/>
      <c r="E56" s="168"/>
      <c r="F56" s="153"/>
      <c r="G56" s="107"/>
      <c r="H56" s="107"/>
      <c r="I56" s="159"/>
      <c r="J56" s="102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1"/>
      <c r="AA56" s="11"/>
      <c r="AB56" s="133"/>
    </row>
    <row r="57" spans="1:28" s="20" customFormat="1" ht="20.25" customHeight="1">
      <c r="A57" s="65" t="s">
        <v>48</v>
      </c>
      <c r="B57" s="167" t="s">
        <v>49</v>
      </c>
      <c r="C57" s="107"/>
      <c r="D57" s="148"/>
      <c r="E57" s="168"/>
      <c r="F57" s="153"/>
      <c r="G57" s="107"/>
      <c r="H57" s="107"/>
      <c r="I57" s="159"/>
      <c r="J57" s="102"/>
      <c r="K57" s="105">
        <f>K58+K60</f>
        <v>22746.149</v>
      </c>
      <c r="L57" s="105">
        <f>L58+L60</f>
        <v>22746.149</v>
      </c>
      <c r="M57" s="105">
        <f>M58+M60</f>
        <v>12802</v>
      </c>
      <c r="N57" s="105">
        <f>N58+N60</f>
        <v>21915</v>
      </c>
      <c r="O57" s="105">
        <f>O58+O60</f>
        <v>0</v>
      </c>
      <c r="P57" s="105"/>
      <c r="Q57" s="105">
        <f>Q58+Q60</f>
        <v>4854</v>
      </c>
      <c r="R57" s="105"/>
      <c r="S57" s="105"/>
      <c r="T57" s="105">
        <f>T58+T60</f>
        <v>4534</v>
      </c>
      <c r="U57" s="105"/>
      <c r="V57" s="105"/>
      <c r="W57" s="105">
        <f>W58+W60</f>
        <v>4967</v>
      </c>
      <c r="X57" s="105"/>
      <c r="Y57" s="105"/>
      <c r="Z57" s="11"/>
      <c r="AA57" s="11"/>
      <c r="AB57" s="133"/>
    </row>
    <row r="58" spans="1:28" s="20" customFormat="1" ht="20.25" customHeight="1">
      <c r="A58" s="65"/>
      <c r="B58" s="152" t="s">
        <v>68</v>
      </c>
      <c r="C58" s="107"/>
      <c r="D58" s="148"/>
      <c r="E58" s="168"/>
      <c r="F58" s="153"/>
      <c r="G58" s="107"/>
      <c r="H58" s="107"/>
      <c r="I58" s="159"/>
      <c r="J58" s="102"/>
      <c r="K58" s="105">
        <f>K59</f>
        <v>22746.149</v>
      </c>
      <c r="L58" s="105">
        <f>L59</f>
        <v>22746.149</v>
      </c>
      <c r="M58" s="105">
        <f>M59</f>
        <v>12802</v>
      </c>
      <c r="N58" s="105">
        <f>N59</f>
        <v>21915</v>
      </c>
      <c r="O58" s="105">
        <f>O59</f>
        <v>0</v>
      </c>
      <c r="P58" s="105"/>
      <c r="Q58" s="105">
        <f>Q59</f>
        <v>4854</v>
      </c>
      <c r="R58" s="105"/>
      <c r="S58" s="105"/>
      <c r="T58" s="105">
        <f>T59</f>
        <v>4534</v>
      </c>
      <c r="U58" s="105"/>
      <c r="V58" s="105"/>
      <c r="W58" s="105">
        <f>W59</f>
        <v>4967</v>
      </c>
      <c r="X58" s="105"/>
      <c r="Y58" s="105"/>
      <c r="Z58" s="11"/>
      <c r="AA58" s="11"/>
      <c r="AB58" s="133"/>
    </row>
    <row r="59" spans="1:28" s="20" customFormat="1" ht="171" customHeight="1">
      <c r="A59" s="11">
        <v>4</v>
      </c>
      <c r="B59" s="276" t="s">
        <v>98</v>
      </c>
      <c r="C59" s="101" t="s">
        <v>93</v>
      </c>
      <c r="D59" s="11" t="s">
        <v>88</v>
      </c>
      <c r="E59" s="102" t="s">
        <v>143</v>
      </c>
      <c r="F59" s="103">
        <v>7553805</v>
      </c>
      <c r="G59" s="11">
        <v>312</v>
      </c>
      <c r="H59" s="11"/>
      <c r="I59" s="104" t="s">
        <v>89</v>
      </c>
      <c r="J59" s="102" t="s">
        <v>149</v>
      </c>
      <c r="K59" s="81">
        <v>22746.149</v>
      </c>
      <c r="L59" s="81">
        <v>22746.149</v>
      </c>
      <c r="M59" s="81">
        <v>12802</v>
      </c>
      <c r="N59" s="11">
        <v>21915</v>
      </c>
      <c r="O59" s="81"/>
      <c r="P59" s="81"/>
      <c r="Q59" s="81">
        <v>4854</v>
      </c>
      <c r="R59" s="81"/>
      <c r="S59" s="81"/>
      <c r="T59" s="81">
        <v>4534</v>
      </c>
      <c r="U59" s="81"/>
      <c r="V59" s="81"/>
      <c r="W59" s="81">
        <f>9113-4146</f>
        <v>4967</v>
      </c>
      <c r="X59" s="81"/>
      <c r="Y59" s="81"/>
      <c r="Z59" s="101" t="s">
        <v>244</v>
      </c>
      <c r="AA59" s="101" t="s">
        <v>190</v>
      </c>
      <c r="AB59" s="133"/>
    </row>
    <row r="60" spans="1:28" s="20" customFormat="1" ht="24.75" customHeight="1">
      <c r="A60" s="65"/>
      <c r="B60" s="152" t="s">
        <v>69</v>
      </c>
      <c r="C60" s="107"/>
      <c r="D60" s="148"/>
      <c r="E60" s="168"/>
      <c r="F60" s="153"/>
      <c r="G60" s="107"/>
      <c r="H60" s="107"/>
      <c r="I60" s="159"/>
      <c r="J60" s="102"/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/>
      <c r="Q60" s="105">
        <v>0</v>
      </c>
      <c r="R60" s="105"/>
      <c r="S60" s="105"/>
      <c r="T60" s="105">
        <v>0</v>
      </c>
      <c r="U60" s="105"/>
      <c r="V60" s="105"/>
      <c r="W60" s="105">
        <v>0</v>
      </c>
      <c r="X60" s="105"/>
      <c r="Y60" s="105"/>
      <c r="Z60" s="11"/>
      <c r="AA60" s="11"/>
      <c r="AB60" s="133"/>
    </row>
    <row r="61" spans="1:28" s="20" customFormat="1" ht="24.75" customHeight="1">
      <c r="A61" s="65" t="s">
        <v>50</v>
      </c>
      <c r="B61" s="152" t="s">
        <v>51</v>
      </c>
      <c r="C61" s="101"/>
      <c r="D61" s="107"/>
      <c r="E61" s="175"/>
      <c r="F61" s="153"/>
      <c r="G61" s="176"/>
      <c r="H61" s="176"/>
      <c r="I61" s="104"/>
      <c r="J61" s="102"/>
      <c r="K61" s="105">
        <f aca="true" t="shared" si="26" ref="K61:P61">K62+K65</f>
        <v>0</v>
      </c>
      <c r="L61" s="105">
        <f t="shared" si="26"/>
        <v>0</v>
      </c>
      <c r="M61" s="105">
        <f t="shared" si="26"/>
        <v>0</v>
      </c>
      <c r="N61" s="105">
        <f t="shared" si="26"/>
        <v>0</v>
      </c>
      <c r="O61" s="105">
        <f t="shared" si="26"/>
        <v>0</v>
      </c>
      <c r="P61" s="105">
        <f t="shared" si="26"/>
        <v>0</v>
      </c>
      <c r="Q61" s="105">
        <f aca="true" t="shared" si="27" ref="Q61:V61">Q62+Q65</f>
        <v>0</v>
      </c>
      <c r="R61" s="105">
        <f t="shared" si="27"/>
        <v>0</v>
      </c>
      <c r="S61" s="105">
        <f t="shared" si="27"/>
        <v>0</v>
      </c>
      <c r="T61" s="105">
        <f t="shared" si="27"/>
        <v>0</v>
      </c>
      <c r="U61" s="105">
        <f t="shared" si="27"/>
        <v>0</v>
      </c>
      <c r="V61" s="105">
        <f t="shared" si="27"/>
        <v>0</v>
      </c>
      <c r="W61" s="105">
        <f>W62+W65</f>
        <v>0</v>
      </c>
      <c r="X61" s="105">
        <f>X62+X65</f>
        <v>0</v>
      </c>
      <c r="Y61" s="105">
        <f>Y62+Y65</f>
        <v>0</v>
      </c>
      <c r="Z61" s="11"/>
      <c r="AA61" s="11"/>
      <c r="AB61" s="133"/>
    </row>
    <row r="62" spans="1:28" s="20" customFormat="1" ht="24.75" customHeight="1">
      <c r="A62" s="65"/>
      <c r="B62" s="152" t="s">
        <v>68</v>
      </c>
      <c r="C62" s="101"/>
      <c r="D62" s="107"/>
      <c r="E62" s="175"/>
      <c r="F62" s="153"/>
      <c r="G62" s="176"/>
      <c r="H62" s="176"/>
      <c r="I62" s="104"/>
      <c r="J62" s="102"/>
      <c r="K62" s="105">
        <f aca="true" t="shared" si="28" ref="K62:P62">SUM(K63:K64)</f>
        <v>0</v>
      </c>
      <c r="L62" s="105">
        <f t="shared" si="28"/>
        <v>0</v>
      </c>
      <c r="M62" s="105">
        <f t="shared" si="28"/>
        <v>0</v>
      </c>
      <c r="N62" s="105">
        <f t="shared" si="28"/>
        <v>0</v>
      </c>
      <c r="O62" s="105">
        <f t="shared" si="28"/>
        <v>0</v>
      </c>
      <c r="P62" s="105">
        <f t="shared" si="28"/>
        <v>0</v>
      </c>
      <c r="Q62" s="105">
        <f aca="true" t="shared" si="29" ref="Q62:V62">SUM(Q63:Q64)</f>
        <v>0</v>
      </c>
      <c r="R62" s="105">
        <f t="shared" si="29"/>
        <v>0</v>
      </c>
      <c r="S62" s="105">
        <f t="shared" si="29"/>
        <v>0</v>
      </c>
      <c r="T62" s="105">
        <f t="shared" si="29"/>
        <v>0</v>
      </c>
      <c r="U62" s="105">
        <f t="shared" si="29"/>
        <v>0</v>
      </c>
      <c r="V62" s="105">
        <f t="shared" si="29"/>
        <v>0</v>
      </c>
      <c r="W62" s="105">
        <f>SUM(W63:W64)</f>
        <v>0</v>
      </c>
      <c r="X62" s="105">
        <f>SUM(X63:X64)</f>
        <v>0</v>
      </c>
      <c r="Y62" s="105">
        <f>SUM(Y63:Y64)</f>
        <v>0</v>
      </c>
      <c r="Z62" s="11"/>
      <c r="AA62" s="11"/>
      <c r="AB62" s="133"/>
    </row>
    <row r="63" spans="1:28" s="20" customFormat="1" ht="0.75" customHeight="1">
      <c r="A63" s="81"/>
      <c r="B63" s="150"/>
      <c r="C63" s="81"/>
      <c r="D63" s="81"/>
      <c r="E63" s="11"/>
      <c r="F63" s="156"/>
      <c r="G63" s="81"/>
      <c r="H63" s="81"/>
      <c r="I63" s="81"/>
      <c r="J63" s="1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101"/>
      <c r="AA63" s="101"/>
      <c r="AB63" s="133"/>
    </row>
    <row r="64" spans="1:28" s="20" customFormat="1" ht="15.75">
      <c r="A64" s="81"/>
      <c r="B64" s="236"/>
      <c r="C64" s="81"/>
      <c r="D64" s="81"/>
      <c r="E64" s="11"/>
      <c r="F64" s="156"/>
      <c r="G64" s="81"/>
      <c r="H64" s="81"/>
      <c r="I64" s="81"/>
      <c r="J64" s="1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101"/>
      <c r="AA64" s="101"/>
      <c r="AB64" s="133"/>
    </row>
    <row r="65" spans="1:28" s="20" customFormat="1" ht="15" customHeight="1">
      <c r="A65" s="65"/>
      <c r="B65" s="152" t="s">
        <v>69</v>
      </c>
      <c r="C65" s="101"/>
      <c r="D65" s="107"/>
      <c r="E65" s="175"/>
      <c r="F65" s="153"/>
      <c r="G65" s="176"/>
      <c r="H65" s="176"/>
      <c r="I65" s="104"/>
      <c r="J65" s="102"/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1"/>
      <c r="AA65" s="11"/>
      <c r="AB65" s="133"/>
    </row>
    <row r="66" spans="1:28" s="20" customFormat="1" ht="15.75">
      <c r="A66" s="65" t="s">
        <v>53</v>
      </c>
      <c r="B66" s="152" t="s">
        <v>54</v>
      </c>
      <c r="C66" s="107"/>
      <c r="D66" s="148"/>
      <c r="E66" s="168"/>
      <c r="F66" s="153"/>
      <c r="G66" s="107"/>
      <c r="H66" s="107"/>
      <c r="I66" s="159"/>
      <c r="J66" s="102"/>
      <c r="K66" s="105">
        <f>K67+K71</f>
        <v>146157.563</v>
      </c>
      <c r="L66" s="105">
        <f>L67+L71</f>
        <v>146157.563</v>
      </c>
      <c r="M66" s="105">
        <f>M67+M71</f>
        <v>19115</v>
      </c>
      <c r="N66" s="105">
        <f>N67+N71</f>
        <v>52904</v>
      </c>
      <c r="O66" s="105">
        <f>O67+O71</f>
        <v>0</v>
      </c>
      <c r="P66" s="105"/>
      <c r="Q66" s="105">
        <f>Q67+Q71</f>
        <v>20895</v>
      </c>
      <c r="R66" s="105"/>
      <c r="S66" s="105"/>
      <c r="T66" s="105">
        <f>T67+T71</f>
        <v>43424</v>
      </c>
      <c r="U66" s="105"/>
      <c r="V66" s="105"/>
      <c r="W66" s="105">
        <f>W67+W71</f>
        <v>45448</v>
      </c>
      <c r="X66" s="105"/>
      <c r="Y66" s="105"/>
      <c r="Z66" s="11"/>
      <c r="AA66" s="11"/>
      <c r="AB66" s="133"/>
    </row>
    <row r="67" spans="1:28" s="20" customFormat="1" ht="21" customHeight="1">
      <c r="A67" s="65"/>
      <c r="B67" s="152" t="s">
        <v>70</v>
      </c>
      <c r="C67" s="107"/>
      <c r="D67" s="148"/>
      <c r="E67" s="168"/>
      <c r="F67" s="153"/>
      <c r="G67" s="107"/>
      <c r="H67" s="107"/>
      <c r="I67" s="159"/>
      <c r="J67" s="11"/>
      <c r="K67" s="105">
        <f aca="true" t="shared" si="30" ref="K67:Y67">SUM(K68:K70)</f>
        <v>0</v>
      </c>
      <c r="L67" s="105">
        <f t="shared" si="30"/>
        <v>0</v>
      </c>
      <c r="M67" s="105">
        <f t="shared" si="30"/>
        <v>0</v>
      </c>
      <c r="N67" s="105">
        <f t="shared" si="30"/>
        <v>0</v>
      </c>
      <c r="O67" s="105">
        <f t="shared" si="30"/>
        <v>0</v>
      </c>
      <c r="P67" s="105">
        <f t="shared" si="30"/>
        <v>0</v>
      </c>
      <c r="Q67" s="105">
        <f t="shared" si="30"/>
        <v>0</v>
      </c>
      <c r="R67" s="105">
        <f t="shared" si="30"/>
        <v>0</v>
      </c>
      <c r="S67" s="105">
        <f t="shared" si="30"/>
        <v>0</v>
      </c>
      <c r="T67" s="105">
        <f t="shared" si="30"/>
        <v>0</v>
      </c>
      <c r="U67" s="105">
        <f t="shared" si="30"/>
        <v>0</v>
      </c>
      <c r="V67" s="105">
        <f t="shared" si="30"/>
        <v>0</v>
      </c>
      <c r="W67" s="105">
        <f t="shared" si="30"/>
        <v>0</v>
      </c>
      <c r="X67" s="105">
        <f t="shared" si="30"/>
        <v>0</v>
      </c>
      <c r="Y67" s="105">
        <f t="shared" si="30"/>
        <v>0</v>
      </c>
      <c r="Z67" s="105"/>
      <c r="AA67" s="105"/>
      <c r="AB67" s="133"/>
    </row>
    <row r="68" spans="1:28" s="20" customFormat="1" ht="14.25" customHeight="1" hidden="1">
      <c r="A68" s="81"/>
      <c r="B68" s="126"/>
      <c r="C68" s="81"/>
      <c r="D68" s="81"/>
      <c r="E68" s="11"/>
      <c r="F68" s="156"/>
      <c r="G68" s="81"/>
      <c r="H68" s="81"/>
      <c r="I68" s="81"/>
      <c r="J68" s="1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101"/>
      <c r="AA68" s="101"/>
      <c r="AB68" s="133"/>
    </row>
    <row r="69" spans="1:28" s="20" customFormat="1" ht="0.75" customHeight="1" hidden="1">
      <c r="A69" s="81"/>
      <c r="B69" s="174"/>
      <c r="C69" s="81"/>
      <c r="D69" s="81"/>
      <c r="E69" s="11"/>
      <c r="F69" s="156"/>
      <c r="G69" s="81"/>
      <c r="H69" s="81"/>
      <c r="I69" s="81"/>
      <c r="J69" s="1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101"/>
      <c r="AA69" s="101"/>
      <c r="AB69" s="133"/>
    </row>
    <row r="70" spans="1:28" s="20" customFormat="1" ht="15.75" hidden="1">
      <c r="A70" s="81"/>
      <c r="B70" s="177"/>
      <c r="C70" s="81"/>
      <c r="D70" s="81"/>
      <c r="E70" s="11"/>
      <c r="F70" s="156"/>
      <c r="G70" s="81"/>
      <c r="H70" s="81"/>
      <c r="I70" s="81"/>
      <c r="J70" s="1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101"/>
      <c r="AA70" s="101"/>
      <c r="AB70" s="133"/>
    </row>
    <row r="71" spans="1:28" s="17" customFormat="1" ht="22.5" customHeight="1">
      <c r="A71" s="65"/>
      <c r="B71" s="152" t="s">
        <v>69</v>
      </c>
      <c r="C71" s="107"/>
      <c r="D71" s="65"/>
      <c r="E71" s="102"/>
      <c r="F71" s="103"/>
      <c r="G71" s="107"/>
      <c r="H71" s="107"/>
      <c r="I71" s="11"/>
      <c r="J71" s="105"/>
      <c r="K71" s="105">
        <f>SUM(K72:K76)</f>
        <v>146157.563</v>
      </c>
      <c r="L71" s="105">
        <f>SUM(L72:L76)</f>
        <v>146157.563</v>
      </c>
      <c r="M71" s="105">
        <f aca="true" t="shared" si="31" ref="M71:V71">SUM(M72:M77)</f>
        <v>19115</v>
      </c>
      <c r="N71" s="105">
        <f t="shared" si="31"/>
        <v>52904</v>
      </c>
      <c r="O71" s="105">
        <f t="shared" si="31"/>
        <v>0</v>
      </c>
      <c r="P71" s="105">
        <f t="shared" si="31"/>
        <v>0</v>
      </c>
      <c r="Q71" s="105">
        <f t="shared" si="31"/>
        <v>20895</v>
      </c>
      <c r="R71" s="105">
        <f t="shared" si="31"/>
        <v>0</v>
      </c>
      <c r="S71" s="105">
        <f t="shared" si="31"/>
        <v>0</v>
      </c>
      <c r="T71" s="105">
        <f t="shared" si="31"/>
        <v>43424</v>
      </c>
      <c r="U71" s="105">
        <f t="shared" si="31"/>
        <v>0</v>
      </c>
      <c r="V71" s="105">
        <f t="shared" si="31"/>
        <v>0</v>
      </c>
      <c r="W71" s="105">
        <f>SUM(W72:W77)</f>
        <v>45448</v>
      </c>
      <c r="X71" s="105">
        <f>SUM(X72:X72)</f>
        <v>0</v>
      </c>
      <c r="Y71" s="105">
        <f>SUM(Y72:Y72)</f>
        <v>0</v>
      </c>
      <c r="Z71" s="105">
        <f>SUM(Z72:Z72)</f>
        <v>0</v>
      </c>
      <c r="AA71" s="105">
        <f>SUM(AA72:AA72)</f>
        <v>0</v>
      </c>
      <c r="AB71" s="132"/>
    </row>
    <row r="72" spans="1:28" s="17" customFormat="1" ht="258.75" customHeight="1">
      <c r="A72" s="11">
        <v>5</v>
      </c>
      <c r="B72" s="276" t="s">
        <v>214</v>
      </c>
      <c r="C72" s="101" t="s">
        <v>87</v>
      </c>
      <c r="D72" s="11" t="s">
        <v>88</v>
      </c>
      <c r="E72" s="102" t="s">
        <v>101</v>
      </c>
      <c r="F72" s="103">
        <v>7498196</v>
      </c>
      <c r="G72" s="11">
        <v>292</v>
      </c>
      <c r="H72" s="11"/>
      <c r="I72" s="104" t="s">
        <v>81</v>
      </c>
      <c r="J72" s="102" t="s">
        <v>251</v>
      </c>
      <c r="K72" s="81">
        <v>26668.076</v>
      </c>
      <c r="L72" s="81">
        <v>26668.076</v>
      </c>
      <c r="M72" s="81">
        <v>19015</v>
      </c>
      <c r="N72" s="11">
        <v>23619</v>
      </c>
      <c r="O72" s="81"/>
      <c r="P72" s="81"/>
      <c r="Q72" s="81">
        <v>5395</v>
      </c>
      <c r="R72" s="81"/>
      <c r="S72" s="81"/>
      <c r="T72" s="81">
        <v>4604</v>
      </c>
      <c r="U72" s="81"/>
      <c r="V72" s="81"/>
      <c r="W72" s="81">
        <v>4000</v>
      </c>
      <c r="X72" s="81"/>
      <c r="Y72" s="81"/>
      <c r="Z72" s="101" t="s">
        <v>240</v>
      </c>
      <c r="AA72" s="101" t="s">
        <v>236</v>
      </c>
      <c r="AB72" s="180"/>
    </row>
    <row r="73" spans="1:28" s="17" customFormat="1" ht="148.5" customHeight="1">
      <c r="A73" s="11">
        <v>6</v>
      </c>
      <c r="B73" s="280" t="s">
        <v>111</v>
      </c>
      <c r="C73" s="101" t="s">
        <v>93</v>
      </c>
      <c r="D73" s="11" t="s">
        <v>88</v>
      </c>
      <c r="E73" s="102" t="s">
        <v>101</v>
      </c>
      <c r="F73" s="103">
        <v>7567685</v>
      </c>
      <c r="G73" s="11">
        <v>292</v>
      </c>
      <c r="H73" s="11"/>
      <c r="I73" s="104" t="s">
        <v>208</v>
      </c>
      <c r="J73" s="282" t="s">
        <v>209</v>
      </c>
      <c r="K73" s="247">
        <f>L73</f>
        <v>7294.185</v>
      </c>
      <c r="L73" s="248">
        <v>7294.185</v>
      </c>
      <c r="M73" s="81">
        <v>100</v>
      </c>
      <c r="N73" s="11">
        <v>7050</v>
      </c>
      <c r="O73" s="81"/>
      <c r="P73" s="81"/>
      <c r="Q73" s="81">
        <v>4000</v>
      </c>
      <c r="R73" s="81"/>
      <c r="S73" s="81"/>
      <c r="T73" s="81">
        <v>4000</v>
      </c>
      <c r="U73" s="81"/>
      <c r="V73" s="81"/>
      <c r="W73" s="81">
        <v>3630</v>
      </c>
      <c r="X73" s="81"/>
      <c r="Y73" s="81"/>
      <c r="Z73" s="101" t="s">
        <v>241</v>
      </c>
      <c r="AA73" s="101" t="s">
        <v>226</v>
      </c>
      <c r="AB73" s="180"/>
    </row>
    <row r="74" spans="1:28" s="20" customFormat="1" ht="207.75" customHeight="1">
      <c r="A74" s="11">
        <v>7</v>
      </c>
      <c r="B74" s="278" t="s">
        <v>116</v>
      </c>
      <c r="C74" s="101" t="s">
        <v>128</v>
      </c>
      <c r="D74" s="11" t="s">
        <v>88</v>
      </c>
      <c r="E74" s="102" t="s">
        <v>101</v>
      </c>
      <c r="F74" s="103">
        <v>7649545</v>
      </c>
      <c r="G74" s="11">
        <v>292</v>
      </c>
      <c r="H74" s="11"/>
      <c r="I74" s="104" t="s">
        <v>124</v>
      </c>
      <c r="J74" s="104" t="s">
        <v>258</v>
      </c>
      <c r="K74" s="81">
        <v>2663.534</v>
      </c>
      <c r="L74" s="81">
        <f>K74</f>
        <v>2663.534</v>
      </c>
      <c r="M74" s="81"/>
      <c r="N74" s="81">
        <v>2590</v>
      </c>
      <c r="O74" s="81"/>
      <c r="P74" s="81"/>
      <c r="Q74" s="81">
        <v>1500</v>
      </c>
      <c r="R74" s="83"/>
      <c r="S74" s="83"/>
      <c r="T74" s="81">
        <v>1500</v>
      </c>
      <c r="U74" s="83"/>
      <c r="V74" s="83"/>
      <c r="W74" s="81">
        <v>1690</v>
      </c>
      <c r="X74" s="83"/>
      <c r="Y74" s="83"/>
      <c r="Z74" s="83"/>
      <c r="AA74" s="83"/>
      <c r="AB74" s="133"/>
    </row>
    <row r="75" spans="1:28" s="17" customFormat="1" ht="91.5" customHeight="1">
      <c r="A75" s="11">
        <v>8</v>
      </c>
      <c r="B75" s="276" t="s">
        <v>115</v>
      </c>
      <c r="C75" s="101" t="s">
        <v>139</v>
      </c>
      <c r="D75" s="11" t="s">
        <v>88</v>
      </c>
      <c r="E75" s="102" t="s">
        <v>140</v>
      </c>
      <c r="F75" s="103">
        <v>7577833</v>
      </c>
      <c r="G75" s="11">
        <v>292</v>
      </c>
      <c r="H75" s="11"/>
      <c r="I75" s="104" t="s">
        <v>89</v>
      </c>
      <c r="J75" s="102" t="s">
        <v>155</v>
      </c>
      <c r="K75" s="81">
        <v>12089.768</v>
      </c>
      <c r="L75" s="81">
        <v>12089.768</v>
      </c>
      <c r="M75" s="81"/>
      <c r="N75" s="11">
        <v>8400</v>
      </c>
      <c r="O75" s="81"/>
      <c r="P75" s="81"/>
      <c r="Q75" s="81">
        <v>10000</v>
      </c>
      <c r="R75" s="81"/>
      <c r="S75" s="81"/>
      <c r="T75" s="81">
        <v>9400</v>
      </c>
      <c r="U75" s="81"/>
      <c r="V75" s="81"/>
      <c r="W75" s="81">
        <v>8400</v>
      </c>
      <c r="X75" s="81"/>
      <c r="Y75" s="81"/>
      <c r="Z75" s="101"/>
      <c r="AA75" s="101"/>
      <c r="AB75" s="132"/>
    </row>
    <row r="76" spans="1:28" s="17" customFormat="1" ht="172.5" customHeight="1">
      <c r="A76" s="11">
        <v>9</v>
      </c>
      <c r="B76" s="277" t="s">
        <v>174</v>
      </c>
      <c r="C76" s="101" t="s">
        <v>175</v>
      </c>
      <c r="D76" s="11" t="s">
        <v>88</v>
      </c>
      <c r="E76" s="102" t="s">
        <v>101</v>
      </c>
      <c r="F76" s="103">
        <v>7479789</v>
      </c>
      <c r="G76" s="11">
        <v>292</v>
      </c>
      <c r="H76" s="11"/>
      <c r="I76" s="104" t="s">
        <v>147</v>
      </c>
      <c r="J76" s="282" t="s">
        <v>207</v>
      </c>
      <c r="K76" s="127">
        <v>97442</v>
      </c>
      <c r="L76" s="81">
        <f>K76</f>
        <v>97442</v>
      </c>
      <c r="M76" s="81"/>
      <c r="N76" s="11">
        <v>9700</v>
      </c>
      <c r="O76" s="81"/>
      <c r="P76" s="81"/>
      <c r="Q76" s="81"/>
      <c r="R76" s="81"/>
      <c r="S76" s="81"/>
      <c r="T76" s="81">
        <v>23920</v>
      </c>
      <c r="U76" s="81"/>
      <c r="V76" s="81"/>
      <c r="W76" s="81">
        <v>26183</v>
      </c>
      <c r="X76" s="81"/>
      <c r="Y76" s="81"/>
      <c r="Z76" s="104" t="s">
        <v>217</v>
      </c>
      <c r="AA76" s="104" t="s">
        <v>217</v>
      </c>
      <c r="AB76" s="132"/>
    </row>
    <row r="77" spans="1:28" s="17" customFormat="1" ht="247.5" customHeight="1">
      <c r="A77" s="11">
        <v>10</v>
      </c>
      <c r="B77" s="126" t="s">
        <v>197</v>
      </c>
      <c r="C77" s="101" t="s">
        <v>137</v>
      </c>
      <c r="D77" s="11" t="s">
        <v>253</v>
      </c>
      <c r="E77" s="102" t="s">
        <v>101</v>
      </c>
      <c r="F77" s="103">
        <v>7410508</v>
      </c>
      <c r="G77" s="11">
        <v>292</v>
      </c>
      <c r="H77" s="11"/>
      <c r="I77" s="104" t="s">
        <v>254</v>
      </c>
      <c r="J77" s="102" t="s">
        <v>269</v>
      </c>
      <c r="K77" s="81">
        <v>22013.406</v>
      </c>
      <c r="L77" s="81">
        <f>K77</f>
        <v>22013.406</v>
      </c>
      <c r="M77" s="81"/>
      <c r="N77" s="11">
        <v>1545</v>
      </c>
      <c r="O77" s="81"/>
      <c r="P77" s="81"/>
      <c r="Q77" s="81"/>
      <c r="R77" s="81"/>
      <c r="S77" s="81"/>
      <c r="T77" s="81"/>
      <c r="U77" s="81"/>
      <c r="V77" s="81"/>
      <c r="W77" s="81">
        <v>1545</v>
      </c>
      <c r="X77" s="81"/>
      <c r="Y77" s="81"/>
      <c r="Z77" s="11" t="s">
        <v>225</v>
      </c>
      <c r="AA77" s="11" t="s">
        <v>225</v>
      </c>
      <c r="AB77" s="132"/>
    </row>
    <row r="78" spans="1:28" s="20" customFormat="1" ht="31.5">
      <c r="A78" s="107" t="s">
        <v>58</v>
      </c>
      <c r="B78" s="152" t="s">
        <v>59</v>
      </c>
      <c r="C78" s="107"/>
      <c r="D78" s="152"/>
      <c r="E78" s="175"/>
      <c r="F78" s="181"/>
      <c r="G78" s="152"/>
      <c r="H78" s="152"/>
      <c r="I78" s="105">
        <f aca="true" t="shared" si="32" ref="I78:N78">I79+I80</f>
        <v>0</v>
      </c>
      <c r="J78" s="105">
        <f t="shared" si="32"/>
        <v>0</v>
      </c>
      <c r="K78" s="105">
        <f t="shared" si="32"/>
        <v>0</v>
      </c>
      <c r="L78" s="105">
        <f t="shared" si="32"/>
        <v>0</v>
      </c>
      <c r="M78" s="105">
        <f t="shared" si="32"/>
        <v>0</v>
      </c>
      <c r="N78" s="105">
        <f t="shared" si="32"/>
        <v>0</v>
      </c>
      <c r="O78" s="105">
        <f>O79+O80</f>
        <v>0</v>
      </c>
      <c r="P78" s="105"/>
      <c r="Q78" s="105">
        <f>Q79+Q80</f>
        <v>0</v>
      </c>
      <c r="R78" s="105"/>
      <c r="S78" s="105"/>
      <c r="T78" s="105">
        <f>T79+T80</f>
        <v>0</v>
      </c>
      <c r="U78" s="105"/>
      <c r="V78" s="105"/>
      <c r="W78" s="105">
        <f>W79+W80</f>
        <v>0</v>
      </c>
      <c r="X78" s="105"/>
      <c r="Y78" s="105"/>
      <c r="Z78" s="101"/>
      <c r="AA78" s="101"/>
      <c r="AB78" s="133"/>
    </row>
    <row r="79" spans="1:28" s="20" customFormat="1" ht="20.25" customHeight="1">
      <c r="A79" s="107"/>
      <c r="B79" s="152" t="s">
        <v>85</v>
      </c>
      <c r="C79" s="107"/>
      <c r="D79" s="152"/>
      <c r="E79" s="175"/>
      <c r="F79" s="181"/>
      <c r="G79" s="152"/>
      <c r="H79" s="152"/>
      <c r="I79" s="104"/>
      <c r="J79" s="11"/>
      <c r="K79" s="182">
        <v>0</v>
      </c>
      <c r="L79" s="182">
        <v>0</v>
      </c>
      <c r="M79" s="182">
        <v>0</v>
      </c>
      <c r="N79" s="182">
        <v>0</v>
      </c>
      <c r="O79" s="182">
        <v>0</v>
      </c>
      <c r="P79" s="182">
        <v>0</v>
      </c>
      <c r="Q79" s="182">
        <v>0</v>
      </c>
      <c r="R79" s="182">
        <v>0</v>
      </c>
      <c r="S79" s="182">
        <v>0</v>
      </c>
      <c r="T79" s="182">
        <v>0</v>
      </c>
      <c r="U79" s="182">
        <v>0</v>
      </c>
      <c r="V79" s="182">
        <v>0</v>
      </c>
      <c r="W79" s="182">
        <v>0</v>
      </c>
      <c r="X79" s="182">
        <v>0</v>
      </c>
      <c r="Y79" s="182">
        <v>0</v>
      </c>
      <c r="Z79" s="182">
        <v>0</v>
      </c>
      <c r="AA79" s="182">
        <v>0</v>
      </c>
      <c r="AB79" s="133"/>
    </row>
    <row r="80" spans="1:28" s="20" customFormat="1" ht="20.25" customHeight="1">
      <c r="A80" s="107"/>
      <c r="B80" s="152" t="s">
        <v>72</v>
      </c>
      <c r="C80" s="65"/>
      <c r="D80" s="105"/>
      <c r="E80" s="105"/>
      <c r="F80" s="185"/>
      <c r="G80" s="105"/>
      <c r="H80" s="105"/>
      <c r="I80" s="105"/>
      <c r="J80" s="105"/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33"/>
    </row>
    <row r="81" spans="1:28" s="17" customFormat="1" ht="20.25" customHeight="1">
      <c r="A81" s="65" t="s">
        <v>60</v>
      </c>
      <c r="B81" s="152" t="s">
        <v>61</v>
      </c>
      <c r="C81" s="107"/>
      <c r="D81" s="107"/>
      <c r="E81" s="107"/>
      <c r="F81" s="153"/>
      <c r="G81" s="107"/>
      <c r="H81" s="107"/>
      <c r="I81" s="107"/>
      <c r="J81" s="65"/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/>
      <c r="Q81" s="105">
        <v>0</v>
      </c>
      <c r="R81" s="105"/>
      <c r="S81" s="105"/>
      <c r="T81" s="105">
        <v>0</v>
      </c>
      <c r="U81" s="105"/>
      <c r="V81" s="105"/>
      <c r="W81" s="105">
        <v>0</v>
      </c>
      <c r="X81" s="105"/>
      <c r="Y81" s="105"/>
      <c r="Z81" s="65"/>
      <c r="AA81" s="65"/>
      <c r="AB81" s="132"/>
    </row>
    <row r="82" spans="1:28" s="17" customFormat="1" ht="0.75" customHeight="1">
      <c r="A82" s="65"/>
      <c r="B82" s="152" t="s">
        <v>85</v>
      </c>
      <c r="C82" s="107"/>
      <c r="D82" s="107"/>
      <c r="E82" s="107"/>
      <c r="F82" s="153"/>
      <c r="G82" s="107"/>
      <c r="H82" s="107"/>
      <c r="I82" s="107"/>
      <c r="J82" s="6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65"/>
      <c r="AA82" s="65"/>
      <c r="AB82" s="132"/>
    </row>
    <row r="83" spans="1:28" s="17" customFormat="1" ht="20.25" customHeight="1">
      <c r="A83" s="65"/>
      <c r="B83" s="152" t="s">
        <v>72</v>
      </c>
      <c r="C83" s="107"/>
      <c r="D83" s="107"/>
      <c r="E83" s="107"/>
      <c r="F83" s="153"/>
      <c r="G83" s="107"/>
      <c r="H83" s="107"/>
      <c r="I83" s="107"/>
      <c r="J83" s="6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65"/>
      <c r="AA83" s="65"/>
      <c r="AB83" s="132"/>
    </row>
    <row r="84" spans="1:28" s="17" customFormat="1" ht="20.25" customHeight="1">
      <c r="A84" s="65" t="s">
        <v>62</v>
      </c>
      <c r="B84" s="152" t="s">
        <v>73</v>
      </c>
      <c r="C84" s="107"/>
      <c r="D84" s="107"/>
      <c r="E84" s="107"/>
      <c r="F84" s="153"/>
      <c r="G84" s="107"/>
      <c r="H84" s="107"/>
      <c r="I84" s="107"/>
      <c r="J84" s="65"/>
      <c r="K84" s="105"/>
      <c r="L84" s="105"/>
      <c r="M84" s="114"/>
      <c r="N84" s="105"/>
      <c r="O84" s="105"/>
      <c r="P84" s="105"/>
      <c r="Q84" s="105"/>
      <c r="R84" s="105"/>
      <c r="S84" s="105"/>
      <c r="T84" s="105"/>
      <c r="U84" s="105"/>
      <c r="V84" s="105"/>
      <c r="W84" s="105">
        <f>W85+W86</f>
        <v>400</v>
      </c>
      <c r="X84" s="105"/>
      <c r="Y84" s="105"/>
      <c r="Z84" s="65"/>
      <c r="AA84" s="65"/>
      <c r="AB84" s="132"/>
    </row>
    <row r="85" spans="1:28" s="17" customFormat="1" ht="20.25" customHeight="1">
      <c r="A85" s="65"/>
      <c r="B85" s="152" t="s">
        <v>85</v>
      </c>
      <c r="C85" s="107"/>
      <c r="D85" s="107"/>
      <c r="E85" s="107"/>
      <c r="F85" s="153"/>
      <c r="G85" s="107"/>
      <c r="H85" s="107"/>
      <c r="I85" s="107"/>
      <c r="J85" s="65"/>
      <c r="K85" s="105"/>
      <c r="L85" s="105"/>
      <c r="M85" s="114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65"/>
      <c r="AA85" s="65"/>
      <c r="AB85" s="132"/>
    </row>
    <row r="86" spans="1:28" s="17" customFormat="1" ht="20.25" customHeight="1">
      <c r="A86" s="65"/>
      <c r="B86" s="152" t="s">
        <v>72</v>
      </c>
      <c r="C86" s="107"/>
      <c r="D86" s="107"/>
      <c r="E86" s="107"/>
      <c r="F86" s="153"/>
      <c r="G86" s="107"/>
      <c r="H86" s="107"/>
      <c r="I86" s="107"/>
      <c r="J86" s="65"/>
      <c r="K86" s="105"/>
      <c r="L86" s="105"/>
      <c r="M86" s="105">
        <f aca="true" t="shared" si="33" ref="M86:X86">M87</f>
        <v>0</v>
      </c>
      <c r="N86" s="105">
        <f t="shared" si="33"/>
        <v>400</v>
      </c>
      <c r="O86" s="105">
        <f t="shared" si="33"/>
        <v>0</v>
      </c>
      <c r="P86" s="105">
        <f t="shared" si="33"/>
        <v>0</v>
      </c>
      <c r="Q86" s="105">
        <f t="shared" si="33"/>
        <v>0</v>
      </c>
      <c r="R86" s="105">
        <f t="shared" si="33"/>
        <v>0</v>
      </c>
      <c r="S86" s="105">
        <f t="shared" si="33"/>
        <v>0</v>
      </c>
      <c r="T86" s="105">
        <f t="shared" si="33"/>
        <v>0</v>
      </c>
      <c r="U86" s="105">
        <f t="shared" si="33"/>
        <v>0</v>
      </c>
      <c r="V86" s="105">
        <f t="shared" si="33"/>
        <v>0</v>
      </c>
      <c r="W86" s="105">
        <f>W87</f>
        <v>400</v>
      </c>
      <c r="X86" s="105">
        <f t="shared" si="33"/>
        <v>0</v>
      </c>
      <c r="Y86" s="105"/>
      <c r="Z86" s="65"/>
      <c r="AA86" s="65"/>
      <c r="AB86" s="132"/>
    </row>
    <row r="87" spans="1:28" s="20" customFormat="1" ht="114" customHeight="1">
      <c r="A87" s="11">
        <v>11</v>
      </c>
      <c r="B87" s="278" t="s">
        <v>199</v>
      </c>
      <c r="C87" s="101" t="s">
        <v>202</v>
      </c>
      <c r="D87" s="11" t="s">
        <v>253</v>
      </c>
      <c r="E87" s="101" t="s">
        <v>203</v>
      </c>
      <c r="F87" s="103">
        <v>7004686</v>
      </c>
      <c r="G87" s="246" t="s">
        <v>166</v>
      </c>
      <c r="H87" s="101"/>
      <c r="I87" s="101" t="s">
        <v>249</v>
      </c>
      <c r="J87" s="104" t="s">
        <v>270</v>
      </c>
      <c r="K87" s="81">
        <v>27416.225</v>
      </c>
      <c r="L87" s="81">
        <v>27416.225</v>
      </c>
      <c r="M87" s="112"/>
      <c r="N87" s="81">
        <v>400</v>
      </c>
      <c r="O87" s="81"/>
      <c r="P87" s="81"/>
      <c r="Q87" s="81"/>
      <c r="R87" s="81"/>
      <c r="S87" s="81"/>
      <c r="T87" s="81"/>
      <c r="U87" s="81"/>
      <c r="V87" s="81"/>
      <c r="W87" s="81">
        <v>400</v>
      </c>
      <c r="X87" s="81"/>
      <c r="Y87" s="81"/>
      <c r="Z87" s="11"/>
      <c r="AA87" s="11"/>
      <c r="AB87" s="133"/>
    </row>
    <row r="88" spans="1:28" s="20" customFormat="1" ht="29.25" customHeight="1">
      <c r="A88" s="65" t="s">
        <v>64</v>
      </c>
      <c r="B88" s="152" t="s">
        <v>65</v>
      </c>
      <c r="C88" s="101"/>
      <c r="D88" s="11"/>
      <c r="E88" s="102"/>
      <c r="F88" s="103"/>
      <c r="G88" s="101"/>
      <c r="H88" s="101"/>
      <c r="I88" s="104"/>
      <c r="J88" s="102"/>
      <c r="K88" s="105">
        <f>K89+K90</f>
        <v>13987.713</v>
      </c>
      <c r="L88" s="105">
        <f>L89+L90</f>
        <v>13987.713</v>
      </c>
      <c r="M88" s="105">
        <f>M89+M90</f>
        <v>0</v>
      </c>
      <c r="N88" s="105">
        <f>N89+N90</f>
        <v>13900</v>
      </c>
      <c r="O88" s="105">
        <f>O89+O90</f>
        <v>0</v>
      </c>
      <c r="P88" s="105"/>
      <c r="Q88" s="105">
        <f>Q89+Q90</f>
        <v>886</v>
      </c>
      <c r="R88" s="105"/>
      <c r="S88" s="105"/>
      <c r="T88" s="105">
        <f>T89+T90</f>
        <v>886</v>
      </c>
      <c r="U88" s="105"/>
      <c r="V88" s="105"/>
      <c r="W88" s="105">
        <f>W89+W90</f>
        <v>0</v>
      </c>
      <c r="X88" s="105"/>
      <c r="Y88" s="105"/>
      <c r="Z88" s="11"/>
      <c r="AA88" s="11"/>
      <c r="AB88" s="133"/>
    </row>
    <row r="89" spans="1:28" s="20" customFormat="1" ht="24" customHeight="1">
      <c r="A89" s="11"/>
      <c r="B89" s="152" t="s">
        <v>75</v>
      </c>
      <c r="C89" s="101"/>
      <c r="D89" s="11"/>
      <c r="E89" s="102"/>
      <c r="F89" s="103"/>
      <c r="G89" s="101"/>
      <c r="H89" s="101"/>
      <c r="I89" s="104"/>
      <c r="J89" s="102"/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1"/>
      <c r="AA89" s="11"/>
      <c r="AB89" s="133"/>
    </row>
    <row r="90" spans="1:28" s="24" customFormat="1" ht="24" customHeight="1">
      <c r="A90" s="114"/>
      <c r="B90" s="152" t="s">
        <v>72</v>
      </c>
      <c r="C90" s="107"/>
      <c r="D90" s="152"/>
      <c r="E90" s="175"/>
      <c r="F90" s="181"/>
      <c r="G90" s="152"/>
      <c r="H90" s="152"/>
      <c r="I90" s="104"/>
      <c r="J90" s="158"/>
      <c r="K90" s="105">
        <f aca="true" t="shared" si="34" ref="K90:P90">K91</f>
        <v>13987.713</v>
      </c>
      <c r="L90" s="105">
        <f t="shared" si="34"/>
        <v>13987.713</v>
      </c>
      <c r="M90" s="105">
        <f t="shared" si="34"/>
        <v>0</v>
      </c>
      <c r="N90" s="105">
        <f t="shared" si="34"/>
        <v>13900</v>
      </c>
      <c r="O90" s="105">
        <f t="shared" si="34"/>
        <v>0</v>
      </c>
      <c r="P90" s="105">
        <f t="shared" si="34"/>
        <v>0</v>
      </c>
      <c r="Q90" s="105">
        <f>Q91</f>
        <v>886</v>
      </c>
      <c r="R90" s="105"/>
      <c r="S90" s="105"/>
      <c r="T90" s="105">
        <f>T91</f>
        <v>886</v>
      </c>
      <c r="U90" s="105"/>
      <c r="V90" s="105"/>
      <c r="W90" s="105">
        <f>W91</f>
        <v>0</v>
      </c>
      <c r="X90" s="105"/>
      <c r="Y90" s="105"/>
      <c r="Z90" s="11"/>
      <c r="AA90" s="11"/>
      <c r="AB90" s="132"/>
    </row>
    <row r="91" spans="1:28" s="24" customFormat="1" ht="106.5" customHeight="1">
      <c r="A91" s="101">
        <v>12</v>
      </c>
      <c r="B91" s="279" t="s">
        <v>114</v>
      </c>
      <c r="C91" s="101" t="s">
        <v>139</v>
      </c>
      <c r="D91" s="11" t="s">
        <v>94</v>
      </c>
      <c r="E91" s="102" t="s">
        <v>141</v>
      </c>
      <c r="F91" s="103">
        <v>7618070</v>
      </c>
      <c r="G91" s="11">
        <v>351</v>
      </c>
      <c r="H91" s="11"/>
      <c r="I91" s="104" t="s">
        <v>124</v>
      </c>
      <c r="J91" s="102" t="s">
        <v>271</v>
      </c>
      <c r="K91" s="81">
        <v>13987.713</v>
      </c>
      <c r="L91" s="81">
        <v>13987.713</v>
      </c>
      <c r="M91" s="81"/>
      <c r="N91" s="11">
        <v>13900</v>
      </c>
      <c r="O91" s="81"/>
      <c r="P91" s="81"/>
      <c r="Q91" s="81">
        <v>886</v>
      </c>
      <c r="R91" s="105"/>
      <c r="S91" s="105"/>
      <c r="T91" s="81">
        <v>886</v>
      </c>
      <c r="U91" s="105"/>
      <c r="V91" s="105"/>
      <c r="W91" s="81"/>
      <c r="X91" s="105"/>
      <c r="Y91" s="105"/>
      <c r="Z91" s="11" t="s">
        <v>224</v>
      </c>
      <c r="AA91" s="11" t="s">
        <v>224</v>
      </c>
      <c r="AB91" s="132"/>
    </row>
    <row r="92" spans="1:28" s="288" customFormat="1" ht="30" customHeight="1">
      <c r="A92" s="283" t="s">
        <v>76</v>
      </c>
      <c r="B92" s="283" t="s">
        <v>37</v>
      </c>
      <c r="C92" s="284"/>
      <c r="D92" s="283"/>
      <c r="E92" s="283"/>
      <c r="F92" s="285"/>
      <c r="G92" s="283"/>
      <c r="H92" s="283"/>
      <c r="I92" s="283"/>
      <c r="J92" s="283"/>
      <c r="K92" s="286"/>
      <c r="L92" s="286"/>
      <c r="M92" s="286"/>
      <c r="N92" s="286"/>
      <c r="O92" s="287">
        <v>3525</v>
      </c>
      <c r="P92" s="201"/>
      <c r="Q92" s="287">
        <v>26165</v>
      </c>
      <c r="R92" s="201"/>
      <c r="S92" s="201"/>
      <c r="T92" s="287">
        <v>6916</v>
      </c>
      <c r="U92" s="201"/>
      <c r="V92" s="201"/>
      <c r="W92" s="287">
        <v>3855</v>
      </c>
      <c r="X92" s="201"/>
      <c r="Y92" s="201"/>
      <c r="Z92" s="201"/>
      <c r="AA92" s="201"/>
      <c r="AB92" s="129"/>
    </row>
    <row r="93" spans="1:28" s="288" customFormat="1" ht="30" customHeight="1">
      <c r="A93" s="289"/>
      <c r="B93" s="289"/>
      <c r="C93" s="290"/>
      <c r="D93" s="289"/>
      <c r="E93" s="289"/>
      <c r="F93" s="291"/>
      <c r="G93" s="289"/>
      <c r="H93" s="289"/>
      <c r="I93" s="289"/>
      <c r="J93" s="289"/>
      <c r="K93" s="292"/>
      <c r="L93" s="292"/>
      <c r="M93" s="292"/>
      <c r="N93" s="292"/>
      <c r="O93" s="293"/>
      <c r="P93" s="294"/>
      <c r="Q93" s="293"/>
      <c r="R93" s="294"/>
      <c r="S93" s="294"/>
      <c r="T93" s="293"/>
      <c r="U93" s="294"/>
      <c r="V93" s="294"/>
      <c r="W93" s="293"/>
      <c r="X93" s="294"/>
      <c r="Y93" s="294"/>
      <c r="Z93" s="294"/>
      <c r="AA93" s="294"/>
      <c r="AB93" s="129"/>
    </row>
    <row r="94" spans="1:28" s="288" customFormat="1" ht="30" customHeight="1">
      <c r="A94" s="289"/>
      <c r="B94" s="289"/>
      <c r="C94" s="290"/>
      <c r="D94" s="289"/>
      <c r="E94" s="289"/>
      <c r="F94" s="291"/>
      <c r="G94" s="289"/>
      <c r="H94" s="289"/>
      <c r="I94" s="289"/>
      <c r="J94" s="289"/>
      <c r="K94" s="292"/>
      <c r="L94" s="292"/>
      <c r="M94" s="292"/>
      <c r="N94" s="292"/>
      <c r="O94" s="293"/>
      <c r="P94" s="294"/>
      <c r="Q94" s="293"/>
      <c r="R94" s="294"/>
      <c r="S94" s="294"/>
      <c r="T94" s="293"/>
      <c r="U94" s="294"/>
      <c r="V94" s="294"/>
      <c r="W94" s="293"/>
      <c r="X94" s="294"/>
      <c r="Y94" s="294"/>
      <c r="Z94" s="294"/>
      <c r="AA94" s="294"/>
      <c r="AB94" s="129"/>
    </row>
    <row r="95" spans="1:28" s="288" customFormat="1" ht="30" customHeight="1">
      <c r="A95" s="289"/>
      <c r="B95" s="289"/>
      <c r="C95" s="290"/>
      <c r="D95" s="289"/>
      <c r="E95" s="289"/>
      <c r="F95" s="291"/>
      <c r="G95" s="289"/>
      <c r="H95" s="289"/>
      <c r="I95" s="289"/>
      <c r="J95" s="289"/>
      <c r="K95" s="292"/>
      <c r="L95" s="292"/>
      <c r="M95" s="292"/>
      <c r="N95" s="292"/>
      <c r="O95" s="293"/>
      <c r="P95" s="294"/>
      <c r="Q95" s="293"/>
      <c r="R95" s="294"/>
      <c r="S95" s="294"/>
      <c r="T95" s="293"/>
      <c r="U95" s="294"/>
      <c r="V95" s="294"/>
      <c r="W95" s="293"/>
      <c r="X95" s="294"/>
      <c r="Y95" s="294"/>
      <c r="Z95" s="294"/>
      <c r="AA95" s="294"/>
      <c r="AB95" s="129"/>
    </row>
    <row r="96" spans="1:28" s="288" customFormat="1" ht="30" customHeight="1">
      <c r="A96" s="289"/>
      <c r="B96" s="289"/>
      <c r="C96" s="290"/>
      <c r="D96" s="289"/>
      <c r="E96" s="289"/>
      <c r="F96" s="291"/>
      <c r="G96" s="289"/>
      <c r="H96" s="289"/>
      <c r="I96" s="289"/>
      <c r="J96" s="289"/>
      <c r="K96" s="292"/>
      <c r="L96" s="292"/>
      <c r="M96" s="292"/>
      <c r="N96" s="292"/>
      <c r="O96" s="293"/>
      <c r="P96" s="294"/>
      <c r="Q96" s="293"/>
      <c r="R96" s="294"/>
      <c r="S96" s="294"/>
      <c r="T96" s="293"/>
      <c r="U96" s="294"/>
      <c r="V96" s="294"/>
      <c r="W96" s="293"/>
      <c r="X96" s="294"/>
      <c r="Y96" s="294"/>
      <c r="Z96" s="294"/>
      <c r="AA96" s="294"/>
      <c r="AB96" s="129"/>
    </row>
    <row r="97" spans="1:28" s="288" customFormat="1" ht="30" customHeight="1">
      <c r="A97" s="289"/>
      <c r="B97" s="289"/>
      <c r="C97" s="290"/>
      <c r="D97" s="289"/>
      <c r="E97" s="289"/>
      <c r="F97" s="291"/>
      <c r="G97" s="289"/>
      <c r="H97" s="289"/>
      <c r="I97" s="289"/>
      <c r="J97" s="289"/>
      <c r="K97" s="292"/>
      <c r="L97" s="292"/>
      <c r="M97" s="292"/>
      <c r="N97" s="292"/>
      <c r="O97" s="293"/>
      <c r="P97" s="294"/>
      <c r="Q97" s="293"/>
      <c r="R97" s="294"/>
      <c r="S97" s="294"/>
      <c r="T97" s="293"/>
      <c r="U97" s="294"/>
      <c r="V97" s="294"/>
      <c r="W97" s="293"/>
      <c r="X97" s="294"/>
      <c r="Y97" s="294"/>
      <c r="Z97" s="294"/>
      <c r="AA97" s="294"/>
      <c r="AB97" s="129"/>
    </row>
    <row r="98" spans="1:28" s="288" customFormat="1" ht="30" customHeight="1">
      <c r="A98" s="289"/>
      <c r="B98" s="289"/>
      <c r="C98" s="290"/>
      <c r="D98" s="289"/>
      <c r="E98" s="289"/>
      <c r="F98" s="291"/>
      <c r="G98" s="289"/>
      <c r="H98" s="289"/>
      <c r="I98" s="289"/>
      <c r="J98" s="289"/>
      <c r="K98" s="292"/>
      <c r="L98" s="292"/>
      <c r="M98" s="292"/>
      <c r="N98" s="292"/>
      <c r="O98" s="293"/>
      <c r="P98" s="294"/>
      <c r="Q98" s="293"/>
      <c r="R98" s="294"/>
      <c r="S98" s="294"/>
      <c r="T98" s="293"/>
      <c r="U98" s="294"/>
      <c r="V98" s="294"/>
      <c r="W98" s="293"/>
      <c r="X98" s="294"/>
      <c r="Y98" s="294"/>
      <c r="Z98" s="294"/>
      <c r="AA98" s="294"/>
      <c r="AB98" s="129"/>
    </row>
    <row r="99" spans="1:28" s="288" customFormat="1" ht="30" customHeight="1">
      <c r="A99" s="289"/>
      <c r="B99" s="289"/>
      <c r="C99" s="290"/>
      <c r="D99" s="289"/>
      <c r="E99" s="289"/>
      <c r="F99" s="291"/>
      <c r="G99" s="289"/>
      <c r="H99" s="289"/>
      <c r="I99" s="289"/>
      <c r="J99" s="289"/>
      <c r="K99" s="292"/>
      <c r="L99" s="292"/>
      <c r="M99" s="292"/>
      <c r="N99" s="292"/>
      <c r="O99" s="293"/>
      <c r="P99" s="294"/>
      <c r="Q99" s="293"/>
      <c r="R99" s="294"/>
      <c r="S99" s="294"/>
      <c r="T99" s="293"/>
      <c r="U99" s="294"/>
      <c r="V99" s="294"/>
      <c r="W99" s="293"/>
      <c r="X99" s="294"/>
      <c r="Y99" s="294"/>
      <c r="Z99" s="294"/>
      <c r="AA99" s="294"/>
      <c r="AB99" s="129"/>
    </row>
    <row r="100" spans="1:28" s="288" customFormat="1" ht="30" customHeight="1">
      <c r="A100" s="289"/>
      <c r="B100" s="289"/>
      <c r="C100" s="290"/>
      <c r="D100" s="289"/>
      <c r="E100" s="289"/>
      <c r="F100" s="291"/>
      <c r="G100" s="289"/>
      <c r="H100" s="289"/>
      <c r="I100" s="289"/>
      <c r="J100" s="289"/>
      <c r="K100" s="292"/>
      <c r="L100" s="292"/>
      <c r="M100" s="292"/>
      <c r="N100" s="292"/>
      <c r="O100" s="293"/>
      <c r="P100" s="294"/>
      <c r="Q100" s="293"/>
      <c r="R100" s="294"/>
      <c r="S100" s="294"/>
      <c r="T100" s="293"/>
      <c r="U100" s="294"/>
      <c r="V100" s="294"/>
      <c r="W100" s="293"/>
      <c r="X100" s="294"/>
      <c r="Y100" s="294"/>
      <c r="Z100" s="294"/>
      <c r="AA100" s="294"/>
      <c r="AB100" s="129"/>
    </row>
    <row r="101" spans="1:28" s="288" customFormat="1" ht="30" customHeight="1">
      <c r="A101" s="289"/>
      <c r="B101" s="289"/>
      <c r="C101" s="290"/>
      <c r="D101" s="289"/>
      <c r="E101" s="289"/>
      <c r="F101" s="291"/>
      <c r="G101" s="289"/>
      <c r="H101" s="289"/>
      <c r="I101" s="289"/>
      <c r="J101" s="289"/>
      <c r="K101" s="292"/>
      <c r="L101" s="292"/>
      <c r="M101" s="292"/>
      <c r="N101" s="292"/>
      <c r="O101" s="293"/>
      <c r="P101" s="294"/>
      <c r="Q101" s="293"/>
      <c r="R101" s="294"/>
      <c r="S101" s="294"/>
      <c r="T101" s="293"/>
      <c r="U101" s="294"/>
      <c r="V101" s="294"/>
      <c r="W101" s="293"/>
      <c r="X101" s="294"/>
      <c r="Y101" s="294"/>
      <c r="Z101" s="294"/>
      <c r="AA101" s="294"/>
      <c r="AB101" s="129"/>
    </row>
    <row r="102" spans="1:28" s="288" customFormat="1" ht="30" customHeight="1">
      <c r="A102" s="289"/>
      <c r="B102" s="289"/>
      <c r="C102" s="290"/>
      <c r="D102" s="289"/>
      <c r="E102" s="289"/>
      <c r="F102" s="291"/>
      <c r="G102" s="289"/>
      <c r="H102" s="289"/>
      <c r="I102" s="289"/>
      <c r="J102" s="289"/>
      <c r="K102" s="292"/>
      <c r="L102" s="292"/>
      <c r="M102" s="292"/>
      <c r="N102" s="292"/>
      <c r="O102" s="293"/>
      <c r="P102" s="294"/>
      <c r="Q102" s="293"/>
      <c r="R102" s="294"/>
      <c r="S102" s="294"/>
      <c r="T102" s="293"/>
      <c r="U102" s="294"/>
      <c r="V102" s="294"/>
      <c r="W102" s="293"/>
      <c r="X102" s="294"/>
      <c r="Y102" s="294"/>
      <c r="Z102" s="294"/>
      <c r="AA102" s="294"/>
      <c r="AB102" s="129"/>
    </row>
    <row r="103" spans="1:28" s="288" customFormat="1" ht="30" customHeight="1">
      <c r="A103" s="289"/>
      <c r="B103" s="289"/>
      <c r="C103" s="290"/>
      <c r="D103" s="289"/>
      <c r="E103" s="289"/>
      <c r="F103" s="291"/>
      <c r="G103" s="289"/>
      <c r="H103" s="289"/>
      <c r="I103" s="289"/>
      <c r="J103" s="289"/>
      <c r="K103" s="292"/>
      <c r="L103" s="292"/>
      <c r="M103" s="292"/>
      <c r="N103" s="292"/>
      <c r="O103" s="293"/>
      <c r="P103" s="294"/>
      <c r="Q103" s="293"/>
      <c r="R103" s="294"/>
      <c r="S103" s="294"/>
      <c r="T103" s="293"/>
      <c r="U103" s="294"/>
      <c r="V103" s="294"/>
      <c r="W103" s="293"/>
      <c r="X103" s="294"/>
      <c r="Y103" s="294"/>
      <c r="Z103" s="294"/>
      <c r="AA103" s="294"/>
      <c r="AB103" s="129"/>
    </row>
    <row r="104" spans="1:28" s="288" customFormat="1" ht="30" customHeight="1">
      <c r="A104" s="289"/>
      <c r="B104" s="289"/>
      <c r="C104" s="290"/>
      <c r="D104" s="289"/>
      <c r="E104" s="289"/>
      <c r="F104" s="291"/>
      <c r="G104" s="289"/>
      <c r="H104" s="289"/>
      <c r="I104" s="289"/>
      <c r="J104" s="289"/>
      <c r="K104" s="292"/>
      <c r="L104" s="292"/>
      <c r="M104" s="292"/>
      <c r="N104" s="292"/>
      <c r="O104" s="293"/>
      <c r="P104" s="294"/>
      <c r="Q104" s="293"/>
      <c r="R104" s="294"/>
      <c r="S104" s="294"/>
      <c r="T104" s="293"/>
      <c r="U104" s="294"/>
      <c r="V104" s="294"/>
      <c r="W104" s="293"/>
      <c r="X104" s="294"/>
      <c r="Y104" s="294"/>
      <c r="Z104" s="294"/>
      <c r="AA104" s="294"/>
      <c r="AB104" s="129"/>
    </row>
    <row r="105" spans="1:28" s="288" customFormat="1" ht="30" customHeight="1">
      <c r="A105" s="289"/>
      <c r="B105" s="289"/>
      <c r="C105" s="290"/>
      <c r="D105" s="289"/>
      <c r="E105" s="289"/>
      <c r="F105" s="291"/>
      <c r="G105" s="289"/>
      <c r="H105" s="289"/>
      <c r="I105" s="289"/>
      <c r="J105" s="289"/>
      <c r="K105" s="292"/>
      <c r="L105" s="292"/>
      <c r="M105" s="292"/>
      <c r="N105" s="292"/>
      <c r="O105" s="293"/>
      <c r="P105" s="294"/>
      <c r="Q105" s="293"/>
      <c r="R105" s="294"/>
      <c r="S105" s="294"/>
      <c r="T105" s="293"/>
      <c r="U105" s="294"/>
      <c r="V105" s="294"/>
      <c r="W105" s="293"/>
      <c r="X105" s="294"/>
      <c r="Y105" s="294"/>
      <c r="Z105" s="294"/>
      <c r="AA105" s="294"/>
      <c r="AB105" s="129"/>
    </row>
    <row r="106" spans="1:28" s="288" customFormat="1" ht="30" customHeight="1">
      <c r="A106" s="289"/>
      <c r="B106" s="289"/>
      <c r="C106" s="290"/>
      <c r="D106" s="289"/>
      <c r="E106" s="289"/>
      <c r="F106" s="291"/>
      <c r="G106" s="289"/>
      <c r="H106" s="289"/>
      <c r="I106" s="289"/>
      <c r="J106" s="289"/>
      <c r="K106" s="292"/>
      <c r="L106" s="292"/>
      <c r="M106" s="292"/>
      <c r="N106" s="292"/>
      <c r="O106" s="293"/>
      <c r="P106" s="294"/>
      <c r="Q106" s="293"/>
      <c r="R106" s="294"/>
      <c r="S106" s="294"/>
      <c r="T106" s="293"/>
      <c r="U106" s="294"/>
      <c r="V106" s="294"/>
      <c r="W106" s="293"/>
      <c r="X106" s="294"/>
      <c r="Y106" s="294"/>
      <c r="Z106" s="294"/>
      <c r="AA106" s="294"/>
      <c r="AB106" s="129"/>
    </row>
    <row r="107" spans="1:28" s="288" customFormat="1" ht="30" customHeight="1">
      <c r="A107" s="289"/>
      <c r="B107" s="289"/>
      <c r="C107" s="290"/>
      <c r="D107" s="289"/>
      <c r="E107" s="289"/>
      <c r="F107" s="291"/>
      <c r="G107" s="289"/>
      <c r="H107" s="289"/>
      <c r="I107" s="289"/>
      <c r="J107" s="289"/>
      <c r="K107" s="292"/>
      <c r="L107" s="292"/>
      <c r="M107" s="292"/>
      <c r="N107" s="292"/>
      <c r="O107" s="293"/>
      <c r="P107" s="294"/>
      <c r="Q107" s="293"/>
      <c r="R107" s="294"/>
      <c r="S107" s="294"/>
      <c r="T107" s="293"/>
      <c r="U107" s="294"/>
      <c r="V107" s="294"/>
      <c r="W107" s="293"/>
      <c r="X107" s="294"/>
      <c r="Y107" s="294"/>
      <c r="Z107" s="294"/>
      <c r="AA107" s="294"/>
      <c r="AB107" s="129"/>
    </row>
    <row r="108" spans="1:28" s="288" customFormat="1" ht="30" customHeight="1">
      <c r="A108" s="289"/>
      <c r="B108" s="289"/>
      <c r="C108" s="290"/>
      <c r="D108" s="289"/>
      <c r="E108" s="289"/>
      <c r="F108" s="291"/>
      <c r="G108" s="289"/>
      <c r="H108" s="289"/>
      <c r="I108" s="289"/>
      <c r="J108" s="289"/>
      <c r="K108" s="292"/>
      <c r="L108" s="292"/>
      <c r="M108" s="292"/>
      <c r="N108" s="292"/>
      <c r="O108" s="293"/>
      <c r="P108" s="294"/>
      <c r="Q108" s="293"/>
      <c r="R108" s="294"/>
      <c r="S108" s="294"/>
      <c r="T108" s="293"/>
      <c r="U108" s="294"/>
      <c r="V108" s="294"/>
      <c r="W108" s="293"/>
      <c r="X108" s="294"/>
      <c r="Y108" s="294"/>
      <c r="Z108" s="294"/>
      <c r="AA108" s="294"/>
      <c r="AB108" s="129"/>
    </row>
    <row r="109" spans="3:28" s="237" customFormat="1" ht="25.5" customHeight="1">
      <c r="C109" s="238"/>
      <c r="F109" s="239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38"/>
      <c r="AA109" s="238"/>
      <c r="AB109" s="241"/>
    </row>
    <row r="110" spans="2:28" s="242" customFormat="1" ht="62.25" customHeight="1">
      <c r="B110" s="373"/>
      <c r="C110" s="373"/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AB110" s="241"/>
    </row>
    <row r="111" spans="2:28" s="242" customFormat="1" ht="39.75" customHeight="1">
      <c r="B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AB111" s="241"/>
    </row>
    <row r="112" spans="2:28" s="242" customFormat="1" ht="49.5" customHeight="1">
      <c r="B112" s="373"/>
      <c r="C112" s="373"/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AB112" s="241"/>
    </row>
    <row r="113" spans="1:27" ht="15">
      <c r="A113" s="31"/>
      <c r="B113" s="31"/>
      <c r="C113" s="220"/>
      <c r="D113" s="31"/>
      <c r="E113" s="31"/>
      <c r="F113" s="221"/>
      <c r="G113" s="31"/>
      <c r="H113" s="31"/>
      <c r="I113" s="31"/>
      <c r="J113" s="3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3"/>
      <c r="AA113" s="223"/>
    </row>
    <row r="114" spans="1:27" s="39" customFormat="1" ht="15">
      <c r="A114" s="31"/>
      <c r="B114" s="31"/>
      <c r="C114" s="220"/>
      <c r="D114" s="31"/>
      <c r="E114" s="31"/>
      <c r="F114" s="221"/>
      <c r="G114" s="31"/>
      <c r="H114" s="31"/>
      <c r="I114" s="31"/>
      <c r="J114" s="3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3"/>
      <c r="AA114" s="223"/>
    </row>
    <row r="115" spans="1:27" s="39" customFormat="1" ht="15">
      <c r="A115" s="31"/>
      <c r="B115" s="31"/>
      <c r="C115" s="220"/>
      <c r="D115" s="31"/>
      <c r="E115" s="31"/>
      <c r="F115" s="221"/>
      <c r="G115" s="31"/>
      <c r="H115" s="31"/>
      <c r="I115" s="31"/>
      <c r="J115" s="3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3"/>
      <c r="AA115" s="223"/>
    </row>
    <row r="116" spans="1:27" s="39" customFormat="1" ht="15">
      <c r="A116" s="31"/>
      <c r="B116" s="31"/>
      <c r="C116" s="220"/>
      <c r="D116" s="31"/>
      <c r="E116" s="31"/>
      <c r="F116" s="221"/>
      <c r="G116" s="31"/>
      <c r="H116" s="31"/>
      <c r="I116" s="31"/>
      <c r="J116" s="3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3"/>
      <c r="AA116" s="223"/>
    </row>
    <row r="117" spans="1:27" ht="15">
      <c r="A117" s="31"/>
      <c r="B117" s="31"/>
      <c r="C117" s="220"/>
      <c r="D117" s="31"/>
      <c r="E117" s="31"/>
      <c r="F117" s="221"/>
      <c r="G117" s="31"/>
      <c r="H117" s="31"/>
      <c r="I117" s="31"/>
      <c r="J117" s="31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3"/>
      <c r="AA117" s="223"/>
    </row>
    <row r="118" spans="1:27" ht="15">
      <c r="A118" s="31"/>
      <c r="B118" s="31"/>
      <c r="C118" s="220"/>
      <c r="D118" s="31"/>
      <c r="E118" s="31"/>
      <c r="F118" s="221"/>
      <c r="G118" s="31"/>
      <c r="H118" s="31"/>
      <c r="I118" s="31"/>
      <c r="J118" s="31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3"/>
      <c r="AA118" s="223"/>
    </row>
    <row r="119" spans="1:27" ht="15">
      <c r="A119" s="31"/>
      <c r="B119" s="31"/>
      <c r="C119" s="220"/>
      <c r="D119" s="31"/>
      <c r="E119" s="31"/>
      <c r="F119" s="221"/>
      <c r="G119" s="31"/>
      <c r="H119" s="31"/>
      <c r="I119" s="31"/>
      <c r="J119" s="31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3"/>
      <c r="AA119" s="223"/>
    </row>
  </sheetData>
  <sheetProtection/>
  <mergeCells count="43">
    <mergeCell ref="A5:AA5"/>
    <mergeCell ref="B6:AA6"/>
    <mergeCell ref="Q7:S7"/>
    <mergeCell ref="G8:G13"/>
    <mergeCell ref="H8:H13"/>
    <mergeCell ref="J10:J13"/>
    <mergeCell ref="Y1:Z1"/>
    <mergeCell ref="X7:Z7"/>
    <mergeCell ref="A1:B1"/>
    <mergeCell ref="A2:B2"/>
    <mergeCell ref="C1:X1"/>
    <mergeCell ref="C2:X2"/>
    <mergeCell ref="A4:AA4"/>
    <mergeCell ref="A8:A13"/>
    <mergeCell ref="B8:B13"/>
    <mergeCell ref="C8:C13"/>
    <mergeCell ref="D8:D13"/>
    <mergeCell ref="B112:S112"/>
    <mergeCell ref="O11:O13"/>
    <mergeCell ref="P11:P12"/>
    <mergeCell ref="K12:K13"/>
    <mergeCell ref="L12:L13"/>
    <mergeCell ref="K10:L11"/>
    <mergeCell ref="R11:S12"/>
    <mergeCell ref="O8:P10"/>
    <mergeCell ref="B111:S111"/>
    <mergeCell ref="Z8:Z13"/>
    <mergeCell ref="T8:V10"/>
    <mergeCell ref="B110:S110"/>
    <mergeCell ref="I8:I13"/>
    <mergeCell ref="J8:L8"/>
    <mergeCell ref="E8:E13"/>
    <mergeCell ref="F8:F13"/>
    <mergeCell ref="AA8:AA13"/>
    <mergeCell ref="T11:T13"/>
    <mergeCell ref="U11:V12"/>
    <mergeCell ref="M8:M13"/>
    <mergeCell ref="N8:N13"/>
    <mergeCell ref="Q11:Q13"/>
    <mergeCell ref="W8:Y10"/>
    <mergeCell ref="W11:W13"/>
    <mergeCell ref="X11:Y12"/>
    <mergeCell ref="Q8:S10"/>
  </mergeCells>
  <printOptions horizontalCentered="1"/>
  <pageMargins left="0" right="0" top="0.3937007874015748" bottom="0.31496062992125984" header="0.6692913385826772" footer="0.1968503937007874"/>
  <pageSetup horizontalDpi="600" verticalDpi="600" orientation="landscape" paperSize="9" scale="65" r:id="rId4"/>
  <headerFooter alignWithMargins="0">
    <oddFooter>&amp;C&amp;P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E100"/>
  <sheetViews>
    <sheetView zoomScale="70" zoomScaleNormal="70" zoomScalePageLayoutView="0" workbookViewId="0" topLeftCell="A1">
      <selection activeCell="B7" sqref="B7"/>
    </sheetView>
  </sheetViews>
  <sheetFormatPr defaultColWidth="9.140625" defaultRowHeight="15"/>
  <cols>
    <col min="1" max="1" width="4.57421875" style="40" customWidth="1"/>
    <col min="2" max="2" width="35.421875" style="37" customWidth="1"/>
    <col min="3" max="3" width="8.28125" style="41" customWidth="1"/>
    <col min="4" max="4" width="9.57421875" style="41" customWidth="1"/>
    <col min="5" max="5" width="12.28125" style="41" customWidth="1"/>
    <col min="6" max="6" width="11.7109375" style="42" customWidth="1"/>
    <col min="7" max="7" width="7.140625" style="41" customWidth="1"/>
    <col min="8" max="8" width="7.28125" style="37" hidden="1" customWidth="1"/>
    <col min="9" max="9" width="7.140625" style="41" customWidth="1"/>
    <col min="10" max="10" width="13.57421875" style="41" customWidth="1"/>
    <col min="11" max="11" width="10.28125" style="43" customWidth="1"/>
    <col min="12" max="12" width="12.00390625" style="43" bestFit="1" customWidth="1"/>
    <col min="13" max="13" width="11.00390625" style="43" customWidth="1"/>
    <col min="14" max="14" width="11.140625" style="43" customWidth="1"/>
    <col min="15" max="15" width="13.00390625" style="43" hidden="1" customWidth="1"/>
    <col min="16" max="16" width="8.00390625" style="43" hidden="1" customWidth="1"/>
    <col min="17" max="17" width="9.28125" style="43" hidden="1" customWidth="1"/>
    <col min="18" max="18" width="7.00390625" style="43" hidden="1" customWidth="1"/>
    <col min="19" max="19" width="6.421875" style="43" hidden="1" customWidth="1"/>
    <col min="20" max="20" width="9.57421875" style="43" customWidth="1"/>
    <col min="21" max="21" width="8.28125" style="43" customWidth="1"/>
    <col min="22" max="22" width="6.421875" style="43" customWidth="1"/>
    <col min="23" max="23" width="9.57421875" style="43" customWidth="1"/>
    <col min="24" max="24" width="8.28125" style="43" customWidth="1"/>
    <col min="25" max="25" width="6.421875" style="43" customWidth="1"/>
    <col min="26" max="26" width="11.00390625" style="44" customWidth="1"/>
    <col min="27" max="31" width="9.140625" style="37" customWidth="1"/>
    <col min="32" max="16384" width="9.140625" style="38" customWidth="1"/>
  </cols>
  <sheetData>
    <row r="1" spans="1:31" s="49" customFormat="1" ht="20.25" customHeight="1">
      <c r="A1" s="306" t="s">
        <v>261</v>
      </c>
      <c r="B1" s="307"/>
      <c r="C1" s="341" t="s">
        <v>263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78" t="s">
        <v>272</v>
      </c>
      <c r="Z1" s="305"/>
      <c r="AA1" s="269"/>
      <c r="AB1" s="269"/>
      <c r="AC1" s="269"/>
      <c r="AD1" s="269"/>
      <c r="AE1" s="269"/>
    </row>
    <row r="2" spans="1:31" s="49" customFormat="1" ht="20.25" customHeight="1">
      <c r="A2" s="306" t="s">
        <v>262</v>
      </c>
      <c r="B2" s="307"/>
      <c r="C2" s="341" t="s">
        <v>264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271"/>
      <c r="Z2" s="268"/>
      <c r="AA2" s="269"/>
      <c r="AB2" s="269"/>
      <c r="AC2" s="269"/>
      <c r="AD2" s="269"/>
      <c r="AE2" s="269"/>
    </row>
    <row r="3" ht="20.25" customHeight="1"/>
    <row r="4" spans="1:31" s="272" customFormat="1" ht="18" customHeight="1">
      <c r="A4" s="303" t="s">
        <v>118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295"/>
      <c r="AB4" s="295"/>
      <c r="AC4" s="295"/>
      <c r="AD4" s="295"/>
      <c r="AE4" s="295"/>
    </row>
    <row r="5" spans="1:31" s="272" customFormat="1" ht="18" customHeight="1">
      <c r="A5" s="303" t="s">
        <v>120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295"/>
      <c r="AB5" s="295"/>
      <c r="AC5" s="295"/>
      <c r="AD5" s="295"/>
      <c r="AE5" s="295"/>
    </row>
    <row r="6" spans="2:31" s="2" customFormat="1" ht="23.25" customHeight="1">
      <c r="B6" s="379" t="s">
        <v>278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1"/>
      <c r="AB6" s="1"/>
      <c r="AC6" s="1"/>
      <c r="AD6" s="1"/>
      <c r="AE6" s="1"/>
    </row>
    <row r="7" spans="2:31" s="2" customFormat="1" ht="24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376" t="s">
        <v>266</v>
      </c>
      <c r="Y7" s="377"/>
      <c r="Z7" s="377"/>
      <c r="AA7" s="1"/>
      <c r="AB7" s="1"/>
      <c r="AC7" s="1"/>
      <c r="AD7" s="1"/>
      <c r="AE7" s="1"/>
    </row>
    <row r="8" spans="1:31" s="9" customFormat="1" ht="40.5" customHeight="1">
      <c r="A8" s="326" t="s">
        <v>14</v>
      </c>
      <c r="B8" s="342" t="s">
        <v>15</v>
      </c>
      <c r="C8" s="342" t="s">
        <v>16</v>
      </c>
      <c r="D8" s="342" t="s">
        <v>17</v>
      </c>
      <c r="E8" s="342" t="s">
        <v>18</v>
      </c>
      <c r="F8" s="345" t="s">
        <v>19</v>
      </c>
      <c r="G8" s="342" t="s">
        <v>20</v>
      </c>
      <c r="H8" s="342" t="s">
        <v>21</v>
      </c>
      <c r="I8" s="342" t="s">
        <v>22</v>
      </c>
      <c r="J8" s="362" t="s">
        <v>23</v>
      </c>
      <c r="K8" s="362"/>
      <c r="L8" s="362"/>
      <c r="M8" s="361" t="s">
        <v>108</v>
      </c>
      <c r="N8" s="361" t="s">
        <v>24</v>
      </c>
      <c r="O8" s="351" t="s">
        <v>97</v>
      </c>
      <c r="P8" s="353"/>
      <c r="Q8" s="351" t="s">
        <v>237</v>
      </c>
      <c r="R8" s="352"/>
      <c r="S8" s="353"/>
      <c r="T8" s="351" t="s">
        <v>238</v>
      </c>
      <c r="U8" s="352"/>
      <c r="V8" s="353"/>
      <c r="W8" s="351" t="s">
        <v>195</v>
      </c>
      <c r="X8" s="352"/>
      <c r="Y8" s="353"/>
      <c r="Z8" s="342" t="s">
        <v>25</v>
      </c>
      <c r="AA8" s="8"/>
      <c r="AB8" s="8"/>
      <c r="AC8" s="8"/>
      <c r="AD8" s="8"/>
      <c r="AE8" s="8"/>
    </row>
    <row r="9" spans="1:31" s="9" customFormat="1" ht="45" customHeight="1">
      <c r="A9" s="327"/>
      <c r="B9" s="343"/>
      <c r="C9" s="343"/>
      <c r="D9" s="343"/>
      <c r="E9" s="343"/>
      <c r="F9" s="346"/>
      <c r="G9" s="343"/>
      <c r="H9" s="343"/>
      <c r="I9" s="343"/>
      <c r="J9" s="365" t="s">
        <v>26</v>
      </c>
      <c r="K9" s="362" t="s">
        <v>27</v>
      </c>
      <c r="L9" s="362"/>
      <c r="M9" s="364"/>
      <c r="N9" s="364"/>
      <c r="O9" s="354"/>
      <c r="P9" s="356"/>
      <c r="Q9" s="354"/>
      <c r="R9" s="355"/>
      <c r="S9" s="356"/>
      <c r="T9" s="354"/>
      <c r="U9" s="355"/>
      <c r="V9" s="356"/>
      <c r="W9" s="354"/>
      <c r="X9" s="355"/>
      <c r="Y9" s="356"/>
      <c r="Z9" s="343"/>
      <c r="AA9" s="8"/>
      <c r="AB9" s="8"/>
      <c r="AC9" s="8"/>
      <c r="AD9" s="8"/>
      <c r="AE9" s="8"/>
    </row>
    <row r="10" spans="1:31" s="9" customFormat="1" ht="19.5" customHeight="1">
      <c r="A10" s="327"/>
      <c r="B10" s="343"/>
      <c r="C10" s="343"/>
      <c r="D10" s="343"/>
      <c r="E10" s="343"/>
      <c r="F10" s="346"/>
      <c r="G10" s="343"/>
      <c r="H10" s="343"/>
      <c r="I10" s="343"/>
      <c r="J10" s="366"/>
      <c r="K10" s="362"/>
      <c r="L10" s="362"/>
      <c r="M10" s="364"/>
      <c r="N10" s="364"/>
      <c r="O10" s="359" t="s">
        <v>1</v>
      </c>
      <c r="P10" s="347" t="s">
        <v>29</v>
      </c>
      <c r="Q10" s="359" t="s">
        <v>1</v>
      </c>
      <c r="R10" s="347" t="s">
        <v>29</v>
      </c>
      <c r="S10" s="348"/>
      <c r="T10" s="359" t="s">
        <v>1</v>
      </c>
      <c r="U10" s="347" t="s">
        <v>29</v>
      </c>
      <c r="V10" s="348"/>
      <c r="W10" s="359" t="s">
        <v>1</v>
      </c>
      <c r="X10" s="347" t="s">
        <v>29</v>
      </c>
      <c r="Y10" s="348"/>
      <c r="Z10" s="343"/>
      <c r="AA10" s="8"/>
      <c r="AB10" s="8"/>
      <c r="AC10" s="8"/>
      <c r="AD10" s="8"/>
      <c r="AE10" s="8"/>
    </row>
    <row r="11" spans="1:31" s="9" customFormat="1" ht="37.5" customHeight="1">
      <c r="A11" s="327"/>
      <c r="B11" s="343"/>
      <c r="C11" s="343"/>
      <c r="D11" s="343"/>
      <c r="E11" s="343"/>
      <c r="F11" s="346"/>
      <c r="G11" s="343"/>
      <c r="H11" s="343"/>
      <c r="I11" s="343"/>
      <c r="J11" s="366"/>
      <c r="K11" s="362" t="s">
        <v>1</v>
      </c>
      <c r="L11" s="362" t="s">
        <v>30</v>
      </c>
      <c r="M11" s="364"/>
      <c r="N11" s="364"/>
      <c r="O11" s="360"/>
      <c r="P11" s="349"/>
      <c r="Q11" s="360"/>
      <c r="R11" s="349"/>
      <c r="S11" s="350"/>
      <c r="T11" s="360"/>
      <c r="U11" s="349"/>
      <c r="V11" s="350"/>
      <c r="W11" s="360"/>
      <c r="X11" s="349"/>
      <c r="Y11" s="350"/>
      <c r="Z11" s="343"/>
      <c r="AA11" s="8"/>
      <c r="AB11" s="8"/>
      <c r="AC11" s="8"/>
      <c r="AD11" s="8"/>
      <c r="AE11" s="8"/>
    </row>
    <row r="12" spans="1:31" s="9" customFormat="1" ht="21.75" customHeight="1">
      <c r="A12" s="328"/>
      <c r="B12" s="344"/>
      <c r="C12" s="344"/>
      <c r="D12" s="344"/>
      <c r="E12" s="344"/>
      <c r="F12" s="346"/>
      <c r="G12" s="344"/>
      <c r="H12" s="344"/>
      <c r="I12" s="344"/>
      <c r="J12" s="367"/>
      <c r="K12" s="363"/>
      <c r="L12" s="363"/>
      <c r="M12" s="364"/>
      <c r="N12" s="364"/>
      <c r="O12" s="361"/>
      <c r="P12" s="10" t="s">
        <v>31</v>
      </c>
      <c r="Q12" s="361"/>
      <c r="R12" s="10" t="s">
        <v>31</v>
      </c>
      <c r="S12" s="10" t="s">
        <v>32</v>
      </c>
      <c r="T12" s="361"/>
      <c r="U12" s="10" t="s">
        <v>31</v>
      </c>
      <c r="V12" s="10" t="s">
        <v>32</v>
      </c>
      <c r="W12" s="361"/>
      <c r="X12" s="10" t="s">
        <v>31</v>
      </c>
      <c r="Y12" s="10" t="s">
        <v>32</v>
      </c>
      <c r="Z12" s="344"/>
      <c r="AA12" s="8"/>
      <c r="AB12" s="8"/>
      <c r="AC12" s="8"/>
      <c r="AD12" s="8"/>
      <c r="AE12" s="8"/>
    </row>
    <row r="13" spans="1:31" s="14" customFormat="1" ht="21.75" customHeight="1">
      <c r="A13" s="11">
        <v>1</v>
      </c>
      <c r="B13" s="12">
        <v>2</v>
      </c>
      <c r="C13" s="11">
        <v>3</v>
      </c>
      <c r="D13" s="12">
        <v>4</v>
      </c>
      <c r="E13" s="11">
        <v>5</v>
      </c>
      <c r="F13" s="12">
        <v>6</v>
      </c>
      <c r="G13" s="11">
        <v>7</v>
      </c>
      <c r="H13" s="12">
        <v>8</v>
      </c>
      <c r="I13" s="11">
        <v>9</v>
      </c>
      <c r="J13" s="12">
        <v>10</v>
      </c>
      <c r="K13" s="11">
        <v>11</v>
      </c>
      <c r="L13" s="12">
        <v>12</v>
      </c>
      <c r="M13" s="11">
        <v>13</v>
      </c>
      <c r="N13" s="12">
        <v>14</v>
      </c>
      <c r="O13" s="11">
        <v>15</v>
      </c>
      <c r="P13" s="12">
        <v>16</v>
      </c>
      <c r="Q13" s="11">
        <v>17</v>
      </c>
      <c r="R13" s="12">
        <v>18</v>
      </c>
      <c r="S13" s="11">
        <v>19</v>
      </c>
      <c r="T13" s="11">
        <v>17</v>
      </c>
      <c r="U13" s="12">
        <v>18</v>
      </c>
      <c r="V13" s="11">
        <v>19</v>
      </c>
      <c r="W13" s="11">
        <v>17</v>
      </c>
      <c r="X13" s="12">
        <v>18</v>
      </c>
      <c r="Y13" s="11">
        <v>19</v>
      </c>
      <c r="Z13" s="12">
        <v>20</v>
      </c>
      <c r="AA13" s="13"/>
      <c r="AB13" s="13"/>
      <c r="AC13" s="13"/>
      <c r="AD13" s="13"/>
      <c r="AE13" s="13"/>
    </row>
    <row r="14" spans="1:31" s="17" customFormat="1" ht="26.25" customHeight="1">
      <c r="A14" s="65"/>
      <c r="B14" s="66" t="s">
        <v>33</v>
      </c>
      <c r="C14" s="12"/>
      <c r="D14" s="67"/>
      <c r="E14" s="67"/>
      <c r="F14" s="68"/>
      <c r="G14" s="67"/>
      <c r="H14" s="69"/>
      <c r="I14" s="67"/>
      <c r="J14" s="67"/>
      <c r="K14" s="70">
        <f aca="true" t="shared" si="0" ref="K14:S14">K15+K16+K17+K18+K19</f>
        <v>123434.464</v>
      </c>
      <c r="L14" s="70">
        <f t="shared" si="0"/>
        <v>25992.464</v>
      </c>
      <c r="M14" s="70">
        <f t="shared" si="0"/>
        <v>12802</v>
      </c>
      <c r="N14" s="70">
        <f t="shared" si="0"/>
        <v>122168</v>
      </c>
      <c r="O14" s="70">
        <f t="shared" si="0"/>
        <v>2478</v>
      </c>
      <c r="P14" s="70">
        <f t="shared" si="0"/>
        <v>0</v>
      </c>
      <c r="Q14" s="70">
        <f t="shared" si="0"/>
        <v>4346</v>
      </c>
      <c r="R14" s="70">
        <f t="shared" si="0"/>
        <v>0</v>
      </c>
      <c r="S14" s="70">
        <f t="shared" si="0"/>
        <v>0</v>
      </c>
      <c r="T14" s="70">
        <f aca="true" t="shared" si="1" ref="T14:Y14">T15+T16+T17+T18+T19</f>
        <v>4346</v>
      </c>
      <c r="U14" s="70">
        <f t="shared" si="1"/>
        <v>0</v>
      </c>
      <c r="V14" s="70">
        <f t="shared" si="1"/>
        <v>0</v>
      </c>
      <c r="W14" s="70">
        <f t="shared" si="1"/>
        <v>4346</v>
      </c>
      <c r="X14" s="70">
        <f t="shared" si="1"/>
        <v>0</v>
      </c>
      <c r="Y14" s="70">
        <f t="shared" si="1"/>
        <v>0</v>
      </c>
      <c r="Z14" s="69"/>
      <c r="AA14" s="16"/>
      <c r="AB14" s="16"/>
      <c r="AC14" s="16"/>
      <c r="AD14" s="16"/>
      <c r="AE14" s="16"/>
    </row>
    <row r="15" spans="1:31" s="20" customFormat="1" ht="23.25" customHeight="1">
      <c r="A15" s="11">
        <v>1</v>
      </c>
      <c r="B15" s="71" t="s">
        <v>34</v>
      </c>
      <c r="C15" s="12"/>
      <c r="D15" s="72"/>
      <c r="E15" s="72"/>
      <c r="F15" s="68"/>
      <c r="G15" s="72"/>
      <c r="H15" s="73"/>
      <c r="I15" s="72"/>
      <c r="J15" s="74"/>
      <c r="K15" s="75">
        <f aca="true" t="shared" si="2" ref="K15:P15">K34</f>
        <v>0</v>
      </c>
      <c r="L15" s="75">
        <f t="shared" si="2"/>
        <v>0</v>
      </c>
      <c r="M15" s="75">
        <f t="shared" si="2"/>
        <v>0</v>
      </c>
      <c r="N15" s="75">
        <f t="shared" si="2"/>
        <v>0</v>
      </c>
      <c r="O15" s="75">
        <f t="shared" si="2"/>
        <v>0</v>
      </c>
      <c r="P15" s="75">
        <f t="shared" si="2"/>
        <v>0</v>
      </c>
      <c r="Q15" s="75">
        <f aca="true" t="shared" si="3" ref="Q15:V15">Q34</f>
        <v>0</v>
      </c>
      <c r="R15" s="75">
        <f t="shared" si="3"/>
        <v>0</v>
      </c>
      <c r="S15" s="75">
        <f t="shared" si="3"/>
        <v>0</v>
      </c>
      <c r="T15" s="75">
        <f t="shared" si="3"/>
        <v>0</v>
      </c>
      <c r="U15" s="75">
        <f t="shared" si="3"/>
        <v>0</v>
      </c>
      <c r="V15" s="75">
        <f t="shared" si="3"/>
        <v>0</v>
      </c>
      <c r="W15" s="75">
        <f>W34</f>
        <v>0</v>
      </c>
      <c r="X15" s="75">
        <f>X34</f>
        <v>0</v>
      </c>
      <c r="Y15" s="75">
        <f>Y34</f>
        <v>0</v>
      </c>
      <c r="Z15" s="12"/>
      <c r="AA15" s="19"/>
      <c r="AB15" s="19"/>
      <c r="AC15" s="19"/>
      <c r="AD15" s="19"/>
      <c r="AE15" s="19"/>
    </row>
    <row r="16" spans="1:31" s="20" customFormat="1" ht="21" customHeight="1">
      <c r="A16" s="11">
        <v>2</v>
      </c>
      <c r="B16" s="71" t="s">
        <v>35</v>
      </c>
      <c r="C16" s="12"/>
      <c r="D16" s="72"/>
      <c r="E16" s="72"/>
      <c r="F16" s="68"/>
      <c r="G16" s="72"/>
      <c r="H16" s="73"/>
      <c r="I16" s="72"/>
      <c r="J16" s="74"/>
      <c r="K16" s="120">
        <f aca="true" t="shared" si="4" ref="K16:S16">K47+K54+K58+K62+K67</f>
        <v>22746.149</v>
      </c>
      <c r="L16" s="120">
        <f t="shared" si="4"/>
        <v>22746.149</v>
      </c>
      <c r="M16" s="120">
        <f t="shared" si="4"/>
        <v>12802</v>
      </c>
      <c r="N16" s="120">
        <f t="shared" si="4"/>
        <v>22000</v>
      </c>
      <c r="O16" s="120">
        <f t="shared" si="4"/>
        <v>0</v>
      </c>
      <c r="P16" s="120">
        <f t="shared" si="4"/>
        <v>0</v>
      </c>
      <c r="Q16" s="120">
        <f t="shared" si="4"/>
        <v>4146</v>
      </c>
      <c r="R16" s="120">
        <f t="shared" si="4"/>
        <v>0</v>
      </c>
      <c r="S16" s="120">
        <f t="shared" si="4"/>
        <v>0</v>
      </c>
      <c r="T16" s="120">
        <f aca="true" t="shared" si="5" ref="T16:Y16">T47+T54+T58+T62+T67</f>
        <v>4146</v>
      </c>
      <c r="U16" s="120">
        <f t="shared" si="5"/>
        <v>0</v>
      </c>
      <c r="V16" s="120">
        <f t="shared" si="5"/>
        <v>0</v>
      </c>
      <c r="W16" s="120">
        <f t="shared" si="5"/>
        <v>4146</v>
      </c>
      <c r="X16" s="120">
        <f t="shared" si="5"/>
        <v>0</v>
      </c>
      <c r="Y16" s="120">
        <f t="shared" si="5"/>
        <v>0</v>
      </c>
      <c r="Z16" s="75"/>
      <c r="AA16" s="19"/>
      <c r="AB16" s="19"/>
      <c r="AC16" s="19"/>
      <c r="AD16" s="19"/>
      <c r="AE16" s="19"/>
    </row>
    <row r="17" spans="1:31" s="20" customFormat="1" ht="24" customHeight="1">
      <c r="A17" s="11">
        <v>3</v>
      </c>
      <c r="B17" s="71" t="s">
        <v>36</v>
      </c>
      <c r="C17" s="12"/>
      <c r="D17" s="72"/>
      <c r="E17" s="72"/>
      <c r="F17" s="68"/>
      <c r="G17" s="72"/>
      <c r="H17" s="73"/>
      <c r="I17" s="72"/>
      <c r="J17" s="74"/>
      <c r="K17" s="75">
        <f aca="true" t="shared" si="6" ref="K17:S17">K50+K56+K60+K65+K72</f>
        <v>100688.315</v>
      </c>
      <c r="L17" s="75">
        <f t="shared" si="6"/>
        <v>3246.315</v>
      </c>
      <c r="M17" s="75">
        <f t="shared" si="6"/>
        <v>0</v>
      </c>
      <c r="N17" s="75">
        <f t="shared" si="6"/>
        <v>100168</v>
      </c>
      <c r="O17" s="75">
        <f t="shared" si="6"/>
        <v>2478</v>
      </c>
      <c r="P17" s="75">
        <f t="shared" si="6"/>
        <v>0</v>
      </c>
      <c r="Q17" s="75">
        <f t="shared" si="6"/>
        <v>200</v>
      </c>
      <c r="R17" s="75">
        <f t="shared" si="6"/>
        <v>0</v>
      </c>
      <c r="S17" s="75">
        <f t="shared" si="6"/>
        <v>0</v>
      </c>
      <c r="T17" s="75">
        <f aca="true" t="shared" si="7" ref="T17:Y17">T50+T56+T60+T65+T72</f>
        <v>200</v>
      </c>
      <c r="U17" s="75">
        <f t="shared" si="7"/>
        <v>0</v>
      </c>
      <c r="V17" s="75">
        <f t="shared" si="7"/>
        <v>0</v>
      </c>
      <c r="W17" s="75">
        <f t="shared" si="7"/>
        <v>200</v>
      </c>
      <c r="X17" s="75">
        <f t="shared" si="7"/>
        <v>0</v>
      </c>
      <c r="Y17" s="75">
        <f t="shared" si="7"/>
        <v>0</v>
      </c>
      <c r="Z17" s="75"/>
      <c r="AA17" s="19"/>
      <c r="AB17" s="19"/>
      <c r="AC17" s="19"/>
      <c r="AD17" s="19"/>
      <c r="AE17" s="19"/>
    </row>
    <row r="18" spans="1:31" s="20" customFormat="1" ht="15.75">
      <c r="A18" s="11">
        <v>4</v>
      </c>
      <c r="B18" s="71" t="s">
        <v>12</v>
      </c>
      <c r="C18" s="12"/>
      <c r="D18" s="72"/>
      <c r="E18" s="72"/>
      <c r="F18" s="68"/>
      <c r="G18" s="72"/>
      <c r="H18" s="73"/>
      <c r="I18" s="72"/>
      <c r="J18" s="74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19"/>
      <c r="AB18" s="19"/>
      <c r="AC18" s="19"/>
      <c r="AD18" s="19"/>
      <c r="AE18" s="19"/>
    </row>
    <row r="19" spans="1:31" s="20" customFormat="1" ht="15.75">
      <c r="A19" s="11">
        <v>5</v>
      </c>
      <c r="B19" s="71" t="s">
        <v>37</v>
      </c>
      <c r="C19" s="12"/>
      <c r="D19" s="72"/>
      <c r="E19" s="72"/>
      <c r="F19" s="68"/>
      <c r="G19" s="72"/>
      <c r="H19" s="73"/>
      <c r="I19" s="72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19"/>
      <c r="AB19" s="19"/>
      <c r="AC19" s="19"/>
      <c r="AD19" s="19"/>
      <c r="AE19" s="19"/>
    </row>
    <row r="20" spans="1:31" s="17" customFormat="1" ht="32.25" customHeight="1">
      <c r="A20" s="65" t="s">
        <v>2</v>
      </c>
      <c r="B20" s="76" t="s">
        <v>38</v>
      </c>
      <c r="C20" s="12"/>
      <c r="D20" s="67"/>
      <c r="E20" s="67"/>
      <c r="F20" s="77"/>
      <c r="G20" s="67"/>
      <c r="H20" s="78"/>
      <c r="I20" s="67"/>
      <c r="J20" s="74"/>
      <c r="K20" s="70">
        <f aca="true" t="shared" si="8" ref="K20:S20">SUM(K21:K31)</f>
        <v>123434.464</v>
      </c>
      <c r="L20" s="70">
        <f t="shared" si="8"/>
        <v>25992.464</v>
      </c>
      <c r="M20" s="70">
        <f t="shared" si="8"/>
        <v>12802</v>
      </c>
      <c r="N20" s="70">
        <f t="shared" si="8"/>
        <v>122168</v>
      </c>
      <c r="O20" s="70">
        <f t="shared" si="8"/>
        <v>2478</v>
      </c>
      <c r="P20" s="70">
        <f t="shared" si="8"/>
        <v>0</v>
      </c>
      <c r="Q20" s="70">
        <f t="shared" si="8"/>
        <v>4346</v>
      </c>
      <c r="R20" s="70">
        <f t="shared" si="8"/>
        <v>0</v>
      </c>
      <c r="S20" s="70">
        <f t="shared" si="8"/>
        <v>0</v>
      </c>
      <c r="T20" s="70">
        <f aca="true" t="shared" si="9" ref="T20:Y20">SUM(T21:T31)</f>
        <v>4346</v>
      </c>
      <c r="U20" s="70">
        <f t="shared" si="9"/>
        <v>0</v>
      </c>
      <c r="V20" s="70">
        <f t="shared" si="9"/>
        <v>0</v>
      </c>
      <c r="W20" s="70">
        <f t="shared" si="9"/>
        <v>4346</v>
      </c>
      <c r="X20" s="70">
        <f t="shared" si="9"/>
        <v>0</v>
      </c>
      <c r="Y20" s="70">
        <f t="shared" si="9"/>
        <v>0</v>
      </c>
      <c r="Z20" s="70"/>
      <c r="AA20" s="16"/>
      <c r="AB20" s="16"/>
      <c r="AC20" s="16"/>
      <c r="AD20" s="16"/>
      <c r="AE20" s="16"/>
    </row>
    <row r="21" spans="1:31" s="20" customFormat="1" ht="15.75">
      <c r="A21" s="11">
        <v>1</v>
      </c>
      <c r="B21" s="71" t="s">
        <v>3</v>
      </c>
      <c r="C21" s="12"/>
      <c r="D21" s="72"/>
      <c r="E21" s="72"/>
      <c r="F21" s="68"/>
      <c r="G21" s="72"/>
      <c r="H21" s="73"/>
      <c r="I21" s="72"/>
      <c r="J21" s="74"/>
      <c r="K21" s="75">
        <f aca="true" t="shared" si="10" ref="K21:Q21">K35+K46</f>
        <v>0</v>
      </c>
      <c r="L21" s="75">
        <f t="shared" si="10"/>
        <v>0</v>
      </c>
      <c r="M21" s="75">
        <f t="shared" si="10"/>
        <v>0</v>
      </c>
      <c r="N21" s="75">
        <f t="shared" si="10"/>
        <v>0</v>
      </c>
      <c r="O21" s="120">
        <f t="shared" si="10"/>
        <v>0</v>
      </c>
      <c r="P21" s="120">
        <f t="shared" si="10"/>
        <v>0</v>
      </c>
      <c r="Q21" s="120">
        <f t="shared" si="10"/>
        <v>0</v>
      </c>
      <c r="R21" s="79"/>
      <c r="S21" s="79"/>
      <c r="T21" s="120">
        <f>T35+T46</f>
        <v>0</v>
      </c>
      <c r="U21" s="79"/>
      <c r="V21" s="79"/>
      <c r="W21" s="120">
        <f>W35+W46</f>
        <v>0</v>
      </c>
      <c r="X21" s="79"/>
      <c r="Y21" s="79"/>
      <c r="Z21" s="75"/>
      <c r="AA21" s="19"/>
      <c r="AB21" s="19"/>
      <c r="AC21" s="19"/>
      <c r="AD21" s="19"/>
      <c r="AE21" s="19"/>
    </row>
    <row r="22" spans="1:31" s="20" customFormat="1" ht="15.75">
      <c r="A22" s="11">
        <v>2</v>
      </c>
      <c r="B22" s="71" t="s">
        <v>4</v>
      </c>
      <c r="C22" s="12"/>
      <c r="D22" s="72"/>
      <c r="E22" s="72"/>
      <c r="F22" s="68"/>
      <c r="G22" s="72"/>
      <c r="H22" s="73"/>
      <c r="I22" s="72"/>
      <c r="J22" s="74"/>
      <c r="K22" s="75">
        <f aca="true" t="shared" si="11" ref="K22:Q22">K36+K53</f>
        <v>0</v>
      </c>
      <c r="L22" s="75">
        <f t="shared" si="11"/>
        <v>0</v>
      </c>
      <c r="M22" s="75">
        <f t="shared" si="11"/>
        <v>0</v>
      </c>
      <c r="N22" s="75">
        <f t="shared" si="11"/>
        <v>0</v>
      </c>
      <c r="O22" s="120">
        <f t="shared" si="11"/>
        <v>0</v>
      </c>
      <c r="P22" s="120">
        <f t="shared" si="11"/>
        <v>0</v>
      </c>
      <c r="Q22" s="120">
        <f t="shared" si="11"/>
        <v>0</v>
      </c>
      <c r="R22" s="79"/>
      <c r="S22" s="79"/>
      <c r="T22" s="120">
        <f>T36+T53</f>
        <v>0</v>
      </c>
      <c r="U22" s="79"/>
      <c r="V22" s="79"/>
      <c r="W22" s="120">
        <f>W36+W53</f>
        <v>0</v>
      </c>
      <c r="X22" s="79"/>
      <c r="Y22" s="79"/>
      <c r="Z22" s="75"/>
      <c r="AA22" s="19"/>
      <c r="AB22" s="19"/>
      <c r="AC22" s="19"/>
      <c r="AD22" s="19"/>
      <c r="AE22" s="19"/>
    </row>
    <row r="23" spans="1:31" s="20" customFormat="1" ht="15.75">
      <c r="A23" s="11">
        <v>3</v>
      </c>
      <c r="B23" s="71" t="s">
        <v>5</v>
      </c>
      <c r="C23" s="12"/>
      <c r="D23" s="72"/>
      <c r="E23" s="72"/>
      <c r="F23" s="68"/>
      <c r="G23" s="72"/>
      <c r="H23" s="73"/>
      <c r="I23" s="72"/>
      <c r="J23" s="74"/>
      <c r="K23" s="75">
        <f aca="true" t="shared" si="12" ref="K23:Q23">K38+K57</f>
        <v>22746.149</v>
      </c>
      <c r="L23" s="75">
        <f t="shared" si="12"/>
        <v>22746.149</v>
      </c>
      <c r="M23" s="75">
        <f t="shared" si="12"/>
        <v>12802</v>
      </c>
      <c r="N23" s="75">
        <f t="shared" si="12"/>
        <v>22000</v>
      </c>
      <c r="O23" s="120">
        <f t="shared" si="12"/>
        <v>0</v>
      </c>
      <c r="P23" s="120">
        <f t="shared" si="12"/>
        <v>0</v>
      </c>
      <c r="Q23" s="120">
        <f t="shared" si="12"/>
        <v>4146</v>
      </c>
      <c r="R23" s="79"/>
      <c r="S23" s="79"/>
      <c r="T23" s="120">
        <f>T38+T57</f>
        <v>4146</v>
      </c>
      <c r="U23" s="79"/>
      <c r="V23" s="79"/>
      <c r="W23" s="120">
        <f>W38+W57</f>
        <v>4146</v>
      </c>
      <c r="X23" s="79"/>
      <c r="Y23" s="79"/>
      <c r="Z23" s="12"/>
      <c r="AA23" s="19"/>
      <c r="AB23" s="19"/>
      <c r="AC23" s="19"/>
      <c r="AD23" s="19"/>
      <c r="AE23" s="19"/>
    </row>
    <row r="24" spans="1:31" s="20" customFormat="1" ht="15.75">
      <c r="A24" s="11">
        <v>4</v>
      </c>
      <c r="B24" s="71" t="s">
        <v>6</v>
      </c>
      <c r="C24" s="12"/>
      <c r="D24" s="72"/>
      <c r="E24" s="72"/>
      <c r="F24" s="68"/>
      <c r="G24" s="72"/>
      <c r="H24" s="73"/>
      <c r="I24" s="72"/>
      <c r="J24" s="74"/>
      <c r="K24" s="75">
        <f aca="true" t="shared" si="13" ref="K24:Q24">K39+K61</f>
        <v>0</v>
      </c>
      <c r="L24" s="75">
        <f t="shared" si="13"/>
        <v>0</v>
      </c>
      <c r="M24" s="75">
        <f t="shared" si="13"/>
        <v>0</v>
      </c>
      <c r="N24" s="75">
        <f t="shared" si="13"/>
        <v>0</v>
      </c>
      <c r="O24" s="120">
        <f t="shared" si="13"/>
        <v>0</v>
      </c>
      <c r="P24" s="120">
        <f t="shared" si="13"/>
        <v>0</v>
      </c>
      <c r="Q24" s="120">
        <f t="shared" si="13"/>
        <v>0</v>
      </c>
      <c r="R24" s="79"/>
      <c r="S24" s="79"/>
      <c r="T24" s="120">
        <f>T39+T61</f>
        <v>0</v>
      </c>
      <c r="U24" s="79"/>
      <c r="V24" s="79"/>
      <c r="W24" s="120">
        <f>W39+W61</f>
        <v>0</v>
      </c>
      <c r="X24" s="79"/>
      <c r="Y24" s="79"/>
      <c r="Z24" s="12"/>
      <c r="AA24" s="19"/>
      <c r="AB24" s="19"/>
      <c r="AC24" s="19"/>
      <c r="AD24" s="19"/>
      <c r="AE24" s="19"/>
    </row>
    <row r="25" spans="1:31" s="20" customFormat="1" ht="15.75">
      <c r="A25" s="11">
        <v>5</v>
      </c>
      <c r="B25" s="71" t="s">
        <v>7</v>
      </c>
      <c r="C25" s="12"/>
      <c r="D25" s="72"/>
      <c r="E25" s="72"/>
      <c r="F25" s="68"/>
      <c r="G25" s="72"/>
      <c r="H25" s="73"/>
      <c r="I25" s="72"/>
      <c r="J25" s="74"/>
      <c r="K25" s="75">
        <f aca="true" t="shared" si="14" ref="K25:S25">K40+K66</f>
        <v>100688.315</v>
      </c>
      <c r="L25" s="75">
        <f t="shared" si="14"/>
        <v>3246.315</v>
      </c>
      <c r="M25" s="75">
        <f t="shared" si="14"/>
        <v>0</v>
      </c>
      <c r="N25" s="75">
        <f t="shared" si="14"/>
        <v>100168</v>
      </c>
      <c r="O25" s="120">
        <f t="shared" si="14"/>
        <v>2478</v>
      </c>
      <c r="P25" s="120">
        <f t="shared" si="14"/>
        <v>0</v>
      </c>
      <c r="Q25" s="120">
        <f t="shared" si="14"/>
        <v>200</v>
      </c>
      <c r="R25" s="120">
        <f t="shared" si="14"/>
        <v>0</v>
      </c>
      <c r="S25" s="120">
        <f t="shared" si="14"/>
        <v>0</v>
      </c>
      <c r="T25" s="120">
        <f aca="true" t="shared" si="15" ref="T25:Y25">T40+T66</f>
        <v>200</v>
      </c>
      <c r="U25" s="120">
        <f t="shared" si="15"/>
        <v>0</v>
      </c>
      <c r="V25" s="120">
        <f t="shared" si="15"/>
        <v>0</v>
      </c>
      <c r="W25" s="120">
        <f t="shared" si="15"/>
        <v>200</v>
      </c>
      <c r="X25" s="120">
        <f t="shared" si="15"/>
        <v>0</v>
      </c>
      <c r="Y25" s="120">
        <f t="shared" si="15"/>
        <v>0</v>
      </c>
      <c r="Z25" s="12"/>
      <c r="AA25" s="19"/>
      <c r="AB25" s="19"/>
      <c r="AC25" s="19"/>
      <c r="AD25" s="19"/>
      <c r="AE25" s="19"/>
    </row>
    <row r="26" spans="1:31" s="20" customFormat="1" ht="15.75">
      <c r="A26" s="11">
        <v>6</v>
      </c>
      <c r="B26" s="71" t="s">
        <v>8</v>
      </c>
      <c r="C26" s="12"/>
      <c r="D26" s="72"/>
      <c r="E26" s="72"/>
      <c r="F26" s="68"/>
      <c r="G26" s="72"/>
      <c r="H26" s="73"/>
      <c r="I26" s="72"/>
      <c r="J26" s="74"/>
      <c r="K26" s="75">
        <f>K41+K75</f>
        <v>0</v>
      </c>
      <c r="L26" s="75">
        <f>L41+L75</f>
        <v>0</v>
      </c>
      <c r="M26" s="75">
        <f>M41+M75</f>
        <v>0</v>
      </c>
      <c r="N26" s="75">
        <f>N41+N75</f>
        <v>0</v>
      </c>
      <c r="O26" s="79">
        <f>O41+O75</f>
        <v>0</v>
      </c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12"/>
      <c r="AA26" s="19"/>
      <c r="AB26" s="19"/>
      <c r="AC26" s="19"/>
      <c r="AD26" s="19"/>
      <c r="AE26" s="19"/>
    </row>
    <row r="27" spans="1:31" s="20" customFormat="1" ht="15.75">
      <c r="A27" s="11">
        <v>7</v>
      </c>
      <c r="B27" s="71" t="s">
        <v>9</v>
      </c>
      <c r="C27" s="12"/>
      <c r="D27" s="72"/>
      <c r="E27" s="72"/>
      <c r="F27" s="68"/>
      <c r="G27" s="72"/>
      <c r="H27" s="73"/>
      <c r="I27" s="72"/>
      <c r="J27" s="74"/>
      <c r="K27" s="75">
        <f>K42+K78</f>
        <v>0</v>
      </c>
      <c r="L27" s="75">
        <f>L42+L78</f>
        <v>0</v>
      </c>
      <c r="M27" s="75">
        <f>M42+M78</f>
        <v>0</v>
      </c>
      <c r="N27" s="75">
        <f>N42+N78</f>
        <v>0</v>
      </c>
      <c r="O27" s="79">
        <f>O42+O78</f>
        <v>0</v>
      </c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12"/>
      <c r="AA27" s="19"/>
      <c r="AB27" s="19"/>
      <c r="AC27" s="19"/>
      <c r="AD27" s="19"/>
      <c r="AE27" s="19"/>
    </row>
    <row r="28" spans="1:31" s="20" customFormat="1" ht="15.75">
      <c r="A28" s="11">
        <v>8</v>
      </c>
      <c r="B28" s="71" t="s">
        <v>10</v>
      </c>
      <c r="C28" s="12"/>
      <c r="D28" s="72"/>
      <c r="E28" s="72"/>
      <c r="F28" s="68"/>
      <c r="G28" s="72"/>
      <c r="H28" s="73"/>
      <c r="I28" s="72"/>
      <c r="J28" s="74"/>
      <c r="K28" s="75">
        <f>K43+K81</f>
        <v>0</v>
      </c>
      <c r="L28" s="75">
        <f>L43+L81</f>
        <v>0</v>
      </c>
      <c r="M28" s="75">
        <f>M43+M81</f>
        <v>0</v>
      </c>
      <c r="N28" s="75">
        <f>N43+N81</f>
        <v>0</v>
      </c>
      <c r="O28" s="79">
        <f>O43+O81</f>
        <v>0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12"/>
      <c r="AA28" s="19"/>
      <c r="AB28" s="19"/>
      <c r="AC28" s="19"/>
      <c r="AD28" s="19"/>
      <c r="AE28" s="19"/>
    </row>
    <row r="29" spans="1:31" s="20" customFormat="1" ht="15.75">
      <c r="A29" s="11">
        <v>9</v>
      </c>
      <c r="B29" s="71" t="s">
        <v>11</v>
      </c>
      <c r="C29" s="12"/>
      <c r="D29" s="72"/>
      <c r="E29" s="72"/>
      <c r="F29" s="68"/>
      <c r="G29" s="72"/>
      <c r="H29" s="73"/>
      <c r="I29" s="72"/>
      <c r="J29" s="74"/>
      <c r="K29" s="75">
        <f>K44+K84</f>
        <v>0</v>
      </c>
      <c r="L29" s="75">
        <f>L44+L84</f>
        <v>0</v>
      </c>
      <c r="M29" s="75">
        <f>M44+M84</f>
        <v>0</v>
      </c>
      <c r="N29" s="75">
        <f>N44+N84</f>
        <v>0</v>
      </c>
      <c r="O29" s="79">
        <f>O44+O84</f>
        <v>0</v>
      </c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12"/>
      <c r="AA29" s="19"/>
      <c r="AB29" s="19"/>
      <c r="AC29" s="19"/>
      <c r="AD29" s="19"/>
      <c r="AE29" s="19"/>
    </row>
    <row r="30" spans="1:31" s="20" customFormat="1" ht="15.75">
      <c r="A30" s="11"/>
      <c r="B30" s="71" t="s">
        <v>12</v>
      </c>
      <c r="C30" s="12"/>
      <c r="D30" s="72"/>
      <c r="E30" s="72"/>
      <c r="F30" s="68"/>
      <c r="G30" s="72"/>
      <c r="H30" s="73"/>
      <c r="I30" s="72"/>
      <c r="J30" s="74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12"/>
      <c r="AA30" s="19"/>
      <c r="AB30" s="19"/>
      <c r="AC30" s="19"/>
      <c r="AD30" s="19"/>
      <c r="AE30" s="19"/>
    </row>
    <row r="31" spans="1:31" s="20" customFormat="1" ht="15.75">
      <c r="A31" s="65"/>
      <c r="B31" s="76" t="s">
        <v>37</v>
      </c>
      <c r="C31" s="69"/>
      <c r="D31" s="67"/>
      <c r="E31" s="67"/>
      <c r="F31" s="77"/>
      <c r="G31" s="67"/>
      <c r="H31" s="78"/>
      <c r="I31" s="67"/>
      <c r="J31" s="64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12"/>
      <c r="AA31" s="19"/>
      <c r="AB31" s="19"/>
      <c r="AC31" s="19"/>
      <c r="AD31" s="19"/>
      <c r="AE31" s="19"/>
    </row>
    <row r="32" spans="1:31" s="17" customFormat="1" ht="15.75">
      <c r="A32" s="65"/>
      <c r="B32" s="76" t="s">
        <v>39</v>
      </c>
      <c r="C32" s="12"/>
      <c r="D32" s="67"/>
      <c r="E32" s="67"/>
      <c r="F32" s="77"/>
      <c r="G32" s="67"/>
      <c r="H32" s="78"/>
      <c r="I32" s="67"/>
      <c r="J32" s="74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69"/>
      <c r="AA32" s="16"/>
      <c r="AB32" s="16"/>
      <c r="AC32" s="16"/>
      <c r="AD32" s="16"/>
      <c r="AE32" s="16"/>
    </row>
    <row r="33" spans="1:31" s="17" customFormat="1" ht="32.25" customHeight="1">
      <c r="A33" s="65" t="s">
        <v>13</v>
      </c>
      <c r="B33" s="76" t="s">
        <v>38</v>
      </c>
      <c r="C33" s="12"/>
      <c r="D33" s="67"/>
      <c r="E33" s="67"/>
      <c r="F33" s="77"/>
      <c r="G33" s="67"/>
      <c r="H33" s="78"/>
      <c r="I33" s="67"/>
      <c r="J33" s="74"/>
      <c r="K33" s="70">
        <f aca="true" t="shared" si="16" ref="K33:S33">K34+K45+K88+K89</f>
        <v>123434.464</v>
      </c>
      <c r="L33" s="70">
        <f t="shared" si="16"/>
        <v>25992.464</v>
      </c>
      <c r="M33" s="70">
        <f t="shared" si="16"/>
        <v>12802</v>
      </c>
      <c r="N33" s="70">
        <f t="shared" si="16"/>
        <v>122168</v>
      </c>
      <c r="O33" s="70">
        <f t="shared" si="16"/>
        <v>2478</v>
      </c>
      <c r="P33" s="70">
        <f t="shared" si="16"/>
        <v>0</v>
      </c>
      <c r="Q33" s="70">
        <f t="shared" si="16"/>
        <v>4346</v>
      </c>
      <c r="R33" s="70">
        <f t="shared" si="16"/>
        <v>0</v>
      </c>
      <c r="S33" s="70">
        <f t="shared" si="16"/>
        <v>0</v>
      </c>
      <c r="T33" s="70">
        <f aca="true" t="shared" si="17" ref="T33:Y33">T34+T45+T88+T89</f>
        <v>4346</v>
      </c>
      <c r="U33" s="70">
        <f t="shared" si="17"/>
        <v>0</v>
      </c>
      <c r="V33" s="70">
        <f t="shared" si="17"/>
        <v>0</v>
      </c>
      <c r="W33" s="70">
        <f t="shared" si="17"/>
        <v>4346</v>
      </c>
      <c r="X33" s="70">
        <f t="shared" si="17"/>
        <v>0</v>
      </c>
      <c r="Y33" s="70">
        <f t="shared" si="17"/>
        <v>0</v>
      </c>
      <c r="Z33" s="69"/>
      <c r="AA33" s="16"/>
      <c r="AB33" s="16"/>
      <c r="AC33" s="16"/>
      <c r="AD33" s="16"/>
      <c r="AE33" s="16"/>
    </row>
    <row r="34" spans="1:31" s="17" customFormat="1" ht="23.25" customHeight="1">
      <c r="A34" s="65" t="s">
        <v>40</v>
      </c>
      <c r="B34" s="76" t="s">
        <v>41</v>
      </c>
      <c r="C34" s="78"/>
      <c r="D34" s="67"/>
      <c r="E34" s="67"/>
      <c r="F34" s="77"/>
      <c r="G34" s="67"/>
      <c r="H34" s="78"/>
      <c r="I34" s="67"/>
      <c r="J34" s="74"/>
      <c r="K34" s="70">
        <f aca="true" t="shared" si="18" ref="K34:P34">K35+K36+K38+K39+K40+K41+K42+K43+K44</f>
        <v>0</v>
      </c>
      <c r="L34" s="70">
        <f t="shared" si="18"/>
        <v>0</v>
      </c>
      <c r="M34" s="70">
        <f t="shared" si="18"/>
        <v>0</v>
      </c>
      <c r="N34" s="70">
        <f t="shared" si="18"/>
        <v>0</v>
      </c>
      <c r="O34" s="70">
        <f t="shared" si="18"/>
        <v>0</v>
      </c>
      <c r="P34" s="70">
        <f t="shared" si="18"/>
        <v>0</v>
      </c>
      <c r="Q34" s="70">
        <f aca="true" t="shared" si="19" ref="Q34:V34">Q35+Q36+Q38+Q39+Q40+Q41+Q42+Q43+Q44</f>
        <v>0</v>
      </c>
      <c r="R34" s="70">
        <f t="shared" si="19"/>
        <v>0</v>
      </c>
      <c r="S34" s="70">
        <f t="shared" si="19"/>
        <v>0</v>
      </c>
      <c r="T34" s="70">
        <f t="shared" si="19"/>
        <v>0</v>
      </c>
      <c r="U34" s="70">
        <f t="shared" si="19"/>
        <v>0</v>
      </c>
      <c r="V34" s="70">
        <f t="shared" si="19"/>
        <v>0</v>
      </c>
      <c r="W34" s="70">
        <f>W35+W36+W38+W39+W40+W41+W42+W43+W44</f>
        <v>0</v>
      </c>
      <c r="X34" s="70">
        <f>X35+X36+X38+X39+X40+X41+X42+X43+X44</f>
        <v>0</v>
      </c>
      <c r="Y34" s="70">
        <f>Y35+Y36+Y38+Y39+Y40+Y41+Y42+Y43+Y44</f>
        <v>0</v>
      </c>
      <c r="Z34" s="69"/>
      <c r="AA34" s="16"/>
      <c r="AB34" s="16"/>
      <c r="AC34" s="16"/>
      <c r="AD34" s="16"/>
      <c r="AE34" s="16"/>
    </row>
    <row r="35" spans="1:31" s="17" customFormat="1" ht="15.75">
      <c r="A35" s="65" t="s">
        <v>42</v>
      </c>
      <c r="B35" s="76" t="s">
        <v>43</v>
      </c>
      <c r="C35" s="78"/>
      <c r="D35" s="67"/>
      <c r="E35" s="67"/>
      <c r="F35" s="77"/>
      <c r="G35" s="67"/>
      <c r="H35" s="78"/>
      <c r="I35" s="67"/>
      <c r="J35" s="74"/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69"/>
      <c r="AA35" s="16"/>
      <c r="AB35" s="16"/>
      <c r="AC35" s="16"/>
      <c r="AD35" s="16"/>
      <c r="AE35" s="16"/>
    </row>
    <row r="36" spans="1:31" s="17" customFormat="1" ht="15.75">
      <c r="A36" s="65" t="s">
        <v>46</v>
      </c>
      <c r="B36" s="76" t="s">
        <v>47</v>
      </c>
      <c r="C36" s="78"/>
      <c r="D36" s="67"/>
      <c r="E36" s="67"/>
      <c r="F36" s="77"/>
      <c r="G36" s="67"/>
      <c r="H36" s="78"/>
      <c r="I36" s="67"/>
      <c r="J36" s="74"/>
      <c r="K36" s="70">
        <f aca="true" t="shared" si="20" ref="K36:Y36">K37</f>
        <v>0</v>
      </c>
      <c r="L36" s="70">
        <f t="shared" si="20"/>
        <v>0</v>
      </c>
      <c r="M36" s="70">
        <f t="shared" si="20"/>
        <v>0</v>
      </c>
      <c r="N36" s="70">
        <f t="shared" si="20"/>
        <v>0</v>
      </c>
      <c r="O36" s="70">
        <f t="shared" si="20"/>
        <v>0</v>
      </c>
      <c r="P36" s="70">
        <f t="shared" si="20"/>
        <v>0</v>
      </c>
      <c r="Q36" s="70">
        <f t="shared" si="20"/>
        <v>0</v>
      </c>
      <c r="R36" s="70">
        <f t="shared" si="20"/>
        <v>0</v>
      </c>
      <c r="S36" s="70">
        <f t="shared" si="20"/>
        <v>0</v>
      </c>
      <c r="T36" s="70">
        <f t="shared" si="20"/>
        <v>0</v>
      </c>
      <c r="U36" s="70">
        <f t="shared" si="20"/>
        <v>0</v>
      </c>
      <c r="V36" s="70">
        <f t="shared" si="20"/>
        <v>0</v>
      </c>
      <c r="W36" s="70">
        <f t="shared" si="20"/>
        <v>0</v>
      </c>
      <c r="X36" s="70">
        <f t="shared" si="20"/>
        <v>0</v>
      </c>
      <c r="Y36" s="70">
        <f t="shared" si="20"/>
        <v>0</v>
      </c>
      <c r="Z36" s="69"/>
      <c r="AA36" s="16"/>
      <c r="AB36" s="16"/>
      <c r="AC36" s="16"/>
      <c r="AD36" s="16"/>
      <c r="AE36" s="16"/>
    </row>
    <row r="37" spans="1:31" s="17" customFormat="1" ht="0.75" customHeight="1">
      <c r="A37" s="81"/>
      <c r="B37" s="71"/>
      <c r="C37" s="75"/>
      <c r="D37" s="75"/>
      <c r="E37" s="12"/>
      <c r="F37" s="80"/>
      <c r="G37" s="75"/>
      <c r="H37" s="75"/>
      <c r="I37" s="75"/>
      <c r="J37" s="12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3"/>
      <c r="AA37" s="16"/>
      <c r="AB37" s="16"/>
      <c r="AC37" s="16"/>
      <c r="AD37" s="16"/>
      <c r="AE37" s="16"/>
    </row>
    <row r="38" spans="1:31" s="17" customFormat="1" ht="25.5" customHeight="1">
      <c r="A38" s="65" t="s">
        <v>48</v>
      </c>
      <c r="B38" s="76" t="s">
        <v>49</v>
      </c>
      <c r="C38" s="78"/>
      <c r="D38" s="67"/>
      <c r="E38" s="67"/>
      <c r="F38" s="77"/>
      <c r="G38" s="67"/>
      <c r="H38" s="78"/>
      <c r="I38" s="67"/>
      <c r="J38" s="74"/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/>
      <c r="Q38" s="82">
        <v>0</v>
      </c>
      <c r="R38" s="82"/>
      <c r="S38" s="82"/>
      <c r="T38" s="82">
        <v>0</v>
      </c>
      <c r="U38" s="82"/>
      <c r="V38" s="82"/>
      <c r="W38" s="82">
        <v>0</v>
      </c>
      <c r="X38" s="82"/>
      <c r="Y38" s="82"/>
      <c r="Z38" s="82"/>
      <c r="AA38" s="16"/>
      <c r="AB38" s="16"/>
      <c r="AC38" s="16"/>
      <c r="AD38" s="16"/>
      <c r="AE38" s="16"/>
    </row>
    <row r="39" spans="1:31" s="20" customFormat="1" ht="15.75">
      <c r="A39" s="65" t="s">
        <v>50</v>
      </c>
      <c r="B39" s="76" t="s">
        <v>51</v>
      </c>
      <c r="C39" s="78"/>
      <c r="D39" s="67"/>
      <c r="E39" s="67"/>
      <c r="F39" s="77"/>
      <c r="G39" s="67"/>
      <c r="H39" s="78"/>
      <c r="I39" s="67"/>
      <c r="J39" s="74"/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/>
      <c r="AA39" s="19"/>
      <c r="AB39" s="19"/>
      <c r="AC39" s="19"/>
      <c r="AD39" s="19"/>
      <c r="AE39" s="19"/>
    </row>
    <row r="40" spans="1:31" s="20" customFormat="1" ht="15.75">
      <c r="A40" s="65" t="s">
        <v>53</v>
      </c>
      <c r="B40" s="76" t="s">
        <v>54</v>
      </c>
      <c r="C40" s="12"/>
      <c r="D40" s="67"/>
      <c r="E40" s="74"/>
      <c r="F40" s="68"/>
      <c r="G40" s="12"/>
      <c r="H40" s="73"/>
      <c r="I40" s="12"/>
      <c r="J40" s="69"/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/>
      <c r="AA40" s="19"/>
      <c r="AB40" s="19"/>
      <c r="AC40" s="19"/>
      <c r="AD40" s="19"/>
      <c r="AE40" s="19"/>
    </row>
    <row r="41" spans="1:31" s="20" customFormat="1" ht="31.5">
      <c r="A41" s="65" t="s">
        <v>58</v>
      </c>
      <c r="B41" s="76" t="s">
        <v>59</v>
      </c>
      <c r="C41" s="64"/>
      <c r="D41" s="69"/>
      <c r="E41" s="64"/>
      <c r="F41" s="77"/>
      <c r="G41" s="67"/>
      <c r="H41" s="78"/>
      <c r="I41" s="85"/>
      <c r="J41" s="74"/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/>
      <c r="Q41" s="82">
        <v>0</v>
      </c>
      <c r="R41" s="82"/>
      <c r="S41" s="82"/>
      <c r="T41" s="82">
        <v>0</v>
      </c>
      <c r="U41" s="82"/>
      <c r="V41" s="82"/>
      <c r="W41" s="82">
        <v>0</v>
      </c>
      <c r="X41" s="82"/>
      <c r="Y41" s="82"/>
      <c r="Z41" s="82"/>
      <c r="AA41" s="19"/>
      <c r="AB41" s="19"/>
      <c r="AC41" s="19"/>
      <c r="AD41" s="19"/>
      <c r="AE41" s="19"/>
    </row>
    <row r="42" spans="1:31" s="20" customFormat="1" ht="21.75" customHeight="1">
      <c r="A42" s="65" t="s">
        <v>60</v>
      </c>
      <c r="B42" s="86" t="s">
        <v>61</v>
      </c>
      <c r="C42" s="72"/>
      <c r="D42" s="12"/>
      <c r="E42" s="74"/>
      <c r="F42" s="87"/>
      <c r="G42" s="12"/>
      <c r="H42" s="88"/>
      <c r="I42" s="12"/>
      <c r="J42" s="12"/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/>
      <c r="Q42" s="89">
        <v>0</v>
      </c>
      <c r="R42" s="89"/>
      <c r="S42" s="89"/>
      <c r="T42" s="89">
        <v>0</v>
      </c>
      <c r="U42" s="89"/>
      <c r="V42" s="89"/>
      <c r="W42" s="89">
        <v>0</v>
      </c>
      <c r="X42" s="89"/>
      <c r="Y42" s="89"/>
      <c r="Z42" s="12"/>
      <c r="AA42" s="19"/>
      <c r="AB42" s="19"/>
      <c r="AC42" s="19"/>
      <c r="AD42" s="19"/>
      <c r="AE42" s="19"/>
    </row>
    <row r="43" spans="1:31" s="20" customFormat="1" ht="21.75" customHeight="1">
      <c r="A43" s="65" t="s">
        <v>62</v>
      </c>
      <c r="B43" s="86" t="s">
        <v>63</v>
      </c>
      <c r="C43" s="72"/>
      <c r="D43" s="12"/>
      <c r="E43" s="74"/>
      <c r="F43" s="87"/>
      <c r="G43" s="12"/>
      <c r="H43" s="88"/>
      <c r="I43" s="12"/>
      <c r="J43" s="12"/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/>
      <c r="Q43" s="90">
        <v>0</v>
      </c>
      <c r="R43" s="90"/>
      <c r="S43" s="90"/>
      <c r="T43" s="90">
        <v>0</v>
      </c>
      <c r="U43" s="90"/>
      <c r="V43" s="90"/>
      <c r="W43" s="90">
        <v>0</v>
      </c>
      <c r="X43" s="90"/>
      <c r="Y43" s="90"/>
      <c r="Z43" s="12"/>
      <c r="AA43" s="19"/>
      <c r="AB43" s="19"/>
      <c r="AC43" s="19"/>
      <c r="AD43" s="19"/>
      <c r="AE43" s="19"/>
    </row>
    <row r="44" spans="1:31" s="17" customFormat="1" ht="21.75" customHeight="1">
      <c r="A44" s="65" t="s">
        <v>64</v>
      </c>
      <c r="B44" s="86" t="s">
        <v>65</v>
      </c>
      <c r="C44" s="72"/>
      <c r="D44" s="12"/>
      <c r="E44" s="74"/>
      <c r="F44" s="87"/>
      <c r="G44" s="12"/>
      <c r="H44" s="88"/>
      <c r="I44" s="12"/>
      <c r="J44" s="12"/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  <c r="Z44" s="90"/>
      <c r="AA44" s="16"/>
      <c r="AB44" s="16"/>
      <c r="AC44" s="16"/>
      <c r="AD44" s="16"/>
      <c r="AE44" s="16"/>
    </row>
    <row r="45" spans="1:31" s="20" customFormat="1" ht="28.5">
      <c r="A45" s="65" t="s">
        <v>66</v>
      </c>
      <c r="B45" s="91" t="s">
        <v>67</v>
      </c>
      <c r="C45" s="78"/>
      <c r="D45" s="67"/>
      <c r="E45" s="92"/>
      <c r="F45" s="77"/>
      <c r="G45" s="67"/>
      <c r="H45" s="78"/>
      <c r="I45" s="85"/>
      <c r="J45" s="74"/>
      <c r="K45" s="70">
        <f>K46+K53+K57+K61+K66+K75+K78+K81+K84</f>
        <v>123434.464</v>
      </c>
      <c r="L45" s="70">
        <f>L46+L53+L57+L61+L66+L75+L78+L81+L84</f>
        <v>25992.464</v>
      </c>
      <c r="M45" s="70">
        <f>M46+M53+M57+M61+M66+M75+M78+M81+M84</f>
        <v>12802</v>
      </c>
      <c r="N45" s="70">
        <f>N46+N53+N57+N61+N66+N75+N78+N81+N84</f>
        <v>122168</v>
      </c>
      <c r="O45" s="70">
        <f>O46+O53+O57+O61+O66+O75+O78+O81+O84</f>
        <v>2478</v>
      </c>
      <c r="P45" s="70"/>
      <c r="Q45" s="70">
        <f>Q46+Q53+Q57+Q61+Q66+Q75+Q78+Q81+Q84</f>
        <v>4346</v>
      </c>
      <c r="R45" s="70"/>
      <c r="S45" s="70"/>
      <c r="T45" s="70">
        <f>T46+T53+T57+T61+T66+T75+T78+T81+T84</f>
        <v>4346</v>
      </c>
      <c r="U45" s="70"/>
      <c r="V45" s="70"/>
      <c r="W45" s="70">
        <f>W46+W53+W57+W61+W66+W75+W78+W81+W84</f>
        <v>4346</v>
      </c>
      <c r="X45" s="70"/>
      <c r="Y45" s="70"/>
      <c r="Z45" s="12"/>
      <c r="AA45" s="19"/>
      <c r="AB45" s="19"/>
      <c r="AC45" s="19"/>
      <c r="AD45" s="19"/>
      <c r="AE45" s="19"/>
    </row>
    <row r="46" spans="1:31" s="20" customFormat="1" ht="24" customHeight="1">
      <c r="A46" s="65" t="s">
        <v>42</v>
      </c>
      <c r="B46" s="91" t="s">
        <v>43</v>
      </c>
      <c r="C46" s="78"/>
      <c r="D46" s="67"/>
      <c r="E46" s="92"/>
      <c r="F46" s="77"/>
      <c r="G46" s="67"/>
      <c r="H46" s="78"/>
      <c r="I46" s="85"/>
      <c r="J46" s="74"/>
      <c r="K46" s="70">
        <f aca="true" t="shared" si="21" ref="K46:S46">K47+K50</f>
        <v>0</v>
      </c>
      <c r="L46" s="70">
        <f t="shared" si="21"/>
        <v>0</v>
      </c>
      <c r="M46" s="70">
        <f t="shared" si="21"/>
        <v>0</v>
      </c>
      <c r="N46" s="70">
        <f t="shared" si="21"/>
        <v>0</v>
      </c>
      <c r="O46" s="70">
        <f t="shared" si="21"/>
        <v>0</v>
      </c>
      <c r="P46" s="70">
        <f t="shared" si="21"/>
        <v>0</v>
      </c>
      <c r="Q46" s="70">
        <f t="shared" si="21"/>
        <v>0</v>
      </c>
      <c r="R46" s="70">
        <f t="shared" si="21"/>
        <v>0</v>
      </c>
      <c r="S46" s="70">
        <f t="shared" si="21"/>
        <v>0</v>
      </c>
      <c r="T46" s="70">
        <f aca="true" t="shared" si="22" ref="T46:Y46">T47+T50</f>
        <v>0</v>
      </c>
      <c r="U46" s="70">
        <f t="shared" si="22"/>
        <v>0</v>
      </c>
      <c r="V46" s="70">
        <f t="shared" si="22"/>
        <v>0</v>
      </c>
      <c r="W46" s="70">
        <f t="shared" si="22"/>
        <v>0</v>
      </c>
      <c r="X46" s="70">
        <f t="shared" si="22"/>
        <v>0</v>
      </c>
      <c r="Y46" s="70">
        <f t="shared" si="22"/>
        <v>0</v>
      </c>
      <c r="Z46" s="12"/>
      <c r="AA46" s="19"/>
      <c r="AB46" s="19"/>
      <c r="AC46" s="19"/>
      <c r="AD46" s="19"/>
      <c r="AE46" s="19"/>
    </row>
    <row r="47" spans="1:31" s="20" customFormat="1" ht="0.75" customHeight="1">
      <c r="A47" s="65"/>
      <c r="B47" s="76" t="s">
        <v>68</v>
      </c>
      <c r="C47" s="78"/>
      <c r="D47" s="67"/>
      <c r="E47" s="92"/>
      <c r="F47" s="77"/>
      <c r="G47" s="67"/>
      <c r="H47" s="78"/>
      <c r="I47" s="85"/>
      <c r="J47" s="74"/>
      <c r="K47" s="70">
        <f aca="true" t="shared" si="23" ref="K47:S47">SUM(K48:K49)</f>
        <v>0</v>
      </c>
      <c r="L47" s="70">
        <f t="shared" si="23"/>
        <v>0</v>
      </c>
      <c r="M47" s="70">
        <f t="shared" si="23"/>
        <v>0</v>
      </c>
      <c r="N47" s="70">
        <f t="shared" si="23"/>
        <v>0</v>
      </c>
      <c r="O47" s="70">
        <f t="shared" si="23"/>
        <v>0</v>
      </c>
      <c r="P47" s="70">
        <f t="shared" si="23"/>
        <v>0</v>
      </c>
      <c r="Q47" s="70">
        <f t="shared" si="23"/>
        <v>0</v>
      </c>
      <c r="R47" s="70">
        <f t="shared" si="23"/>
        <v>0</v>
      </c>
      <c r="S47" s="70">
        <f t="shared" si="23"/>
        <v>0</v>
      </c>
      <c r="T47" s="70">
        <f aca="true" t="shared" si="24" ref="T47:Y47">SUM(T48:T49)</f>
        <v>0</v>
      </c>
      <c r="U47" s="70">
        <f t="shared" si="24"/>
        <v>0</v>
      </c>
      <c r="V47" s="70">
        <f t="shared" si="24"/>
        <v>0</v>
      </c>
      <c r="W47" s="70">
        <f t="shared" si="24"/>
        <v>0</v>
      </c>
      <c r="X47" s="70">
        <f t="shared" si="24"/>
        <v>0</v>
      </c>
      <c r="Y47" s="70">
        <f t="shared" si="24"/>
        <v>0</v>
      </c>
      <c r="Z47" s="12"/>
      <c r="AA47" s="19"/>
      <c r="AB47" s="19"/>
      <c r="AC47" s="19"/>
      <c r="AD47" s="19"/>
      <c r="AE47" s="19"/>
    </row>
    <row r="48" spans="1:31" s="20" customFormat="1" ht="0.75" customHeight="1" hidden="1">
      <c r="A48" s="83"/>
      <c r="B48" s="71"/>
      <c r="C48" s="75"/>
      <c r="D48" s="75"/>
      <c r="E48" s="12"/>
      <c r="F48" s="80"/>
      <c r="G48" s="75"/>
      <c r="H48" s="75"/>
      <c r="I48" s="75"/>
      <c r="J48" s="12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3"/>
      <c r="AA48" s="19"/>
      <c r="AB48" s="19"/>
      <c r="AC48" s="19"/>
      <c r="AD48" s="19"/>
      <c r="AE48" s="19"/>
    </row>
    <row r="49" spans="1:31" s="20" customFormat="1" ht="15.75" hidden="1">
      <c r="A49" s="83"/>
      <c r="B49" s="121"/>
      <c r="C49" s="75"/>
      <c r="D49" s="75"/>
      <c r="E49" s="12"/>
      <c r="F49" s="80"/>
      <c r="G49" s="75"/>
      <c r="H49" s="75"/>
      <c r="I49" s="75"/>
      <c r="J49" s="12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3"/>
      <c r="AA49" s="19"/>
      <c r="AB49" s="19"/>
      <c r="AC49" s="19"/>
      <c r="AD49" s="19"/>
      <c r="AE49" s="19"/>
    </row>
    <row r="50" spans="1:31" s="20" customFormat="1" ht="15.75" hidden="1">
      <c r="A50" s="65"/>
      <c r="B50" s="76" t="s">
        <v>69</v>
      </c>
      <c r="C50" s="78"/>
      <c r="D50" s="67"/>
      <c r="E50" s="92"/>
      <c r="F50" s="77"/>
      <c r="G50" s="67"/>
      <c r="H50" s="78"/>
      <c r="I50" s="85"/>
      <c r="J50" s="74"/>
      <c r="K50" s="70">
        <f aca="true" t="shared" si="25" ref="K50:S50">SUM(K51:K52)</f>
        <v>0</v>
      </c>
      <c r="L50" s="70">
        <f t="shared" si="25"/>
        <v>0</v>
      </c>
      <c r="M50" s="70">
        <f t="shared" si="25"/>
        <v>0</v>
      </c>
      <c r="N50" s="70">
        <f t="shared" si="25"/>
        <v>0</v>
      </c>
      <c r="O50" s="70">
        <f t="shared" si="25"/>
        <v>0</v>
      </c>
      <c r="P50" s="70">
        <f t="shared" si="25"/>
        <v>0</v>
      </c>
      <c r="Q50" s="70">
        <f t="shared" si="25"/>
        <v>0</v>
      </c>
      <c r="R50" s="70">
        <f t="shared" si="25"/>
        <v>0</v>
      </c>
      <c r="S50" s="70">
        <f t="shared" si="25"/>
        <v>0</v>
      </c>
      <c r="T50" s="70">
        <f aca="true" t="shared" si="26" ref="T50:Y50">SUM(T51:T52)</f>
        <v>0</v>
      </c>
      <c r="U50" s="70">
        <f t="shared" si="26"/>
        <v>0</v>
      </c>
      <c r="V50" s="70">
        <f t="shared" si="26"/>
        <v>0</v>
      </c>
      <c r="W50" s="70">
        <f t="shared" si="26"/>
        <v>0</v>
      </c>
      <c r="X50" s="70">
        <f t="shared" si="26"/>
        <v>0</v>
      </c>
      <c r="Y50" s="70">
        <f t="shared" si="26"/>
        <v>0</v>
      </c>
      <c r="Z50" s="12"/>
      <c r="AA50" s="19"/>
      <c r="AB50" s="19"/>
      <c r="AC50" s="19"/>
      <c r="AD50" s="19"/>
      <c r="AE50" s="19"/>
    </row>
    <row r="51" spans="1:31" s="20" customFormat="1" ht="15.75" hidden="1">
      <c r="A51" s="81"/>
      <c r="B51" s="121"/>
      <c r="C51" s="75"/>
      <c r="D51" s="75"/>
      <c r="E51" s="12"/>
      <c r="F51" s="80"/>
      <c r="G51" s="75"/>
      <c r="H51" s="75"/>
      <c r="I51" s="75"/>
      <c r="J51" s="12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3"/>
      <c r="AA51" s="19"/>
      <c r="AB51" s="19"/>
      <c r="AC51" s="19"/>
      <c r="AD51" s="19"/>
      <c r="AE51" s="19"/>
    </row>
    <row r="52" spans="1:31" s="20" customFormat="1" ht="15.75" hidden="1">
      <c r="A52" s="81"/>
      <c r="B52" s="121"/>
      <c r="C52" s="75"/>
      <c r="D52" s="75"/>
      <c r="E52" s="12"/>
      <c r="F52" s="80"/>
      <c r="G52" s="75"/>
      <c r="H52" s="75"/>
      <c r="I52" s="75"/>
      <c r="J52" s="12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3"/>
      <c r="AA52" s="19"/>
      <c r="AB52" s="19"/>
      <c r="AC52" s="19"/>
      <c r="AD52" s="19"/>
      <c r="AE52" s="19"/>
    </row>
    <row r="53" spans="1:31" s="20" customFormat="1" ht="22.5" customHeight="1">
      <c r="A53" s="65" t="s">
        <v>46</v>
      </c>
      <c r="B53" s="91" t="s">
        <v>47</v>
      </c>
      <c r="C53" s="78"/>
      <c r="D53" s="67"/>
      <c r="E53" s="92"/>
      <c r="F53" s="77"/>
      <c r="G53" s="67"/>
      <c r="H53" s="78"/>
      <c r="I53" s="85"/>
      <c r="J53" s="74"/>
      <c r="K53" s="70">
        <f aca="true" t="shared" si="27" ref="K53:S53">K54+K56</f>
        <v>0</v>
      </c>
      <c r="L53" s="70">
        <f t="shared" si="27"/>
        <v>0</v>
      </c>
      <c r="M53" s="70">
        <f t="shared" si="27"/>
        <v>0</v>
      </c>
      <c r="N53" s="70">
        <f t="shared" si="27"/>
        <v>0</v>
      </c>
      <c r="O53" s="70">
        <f t="shared" si="27"/>
        <v>0</v>
      </c>
      <c r="P53" s="70">
        <f t="shared" si="27"/>
        <v>0</v>
      </c>
      <c r="Q53" s="70">
        <f t="shared" si="27"/>
        <v>0</v>
      </c>
      <c r="R53" s="70">
        <f t="shared" si="27"/>
        <v>0</v>
      </c>
      <c r="S53" s="70">
        <f t="shared" si="27"/>
        <v>0</v>
      </c>
      <c r="T53" s="70">
        <f aca="true" t="shared" si="28" ref="T53:Y53">T54+T56</f>
        <v>0</v>
      </c>
      <c r="U53" s="70">
        <f t="shared" si="28"/>
        <v>0</v>
      </c>
      <c r="V53" s="70">
        <f t="shared" si="28"/>
        <v>0</v>
      </c>
      <c r="W53" s="70">
        <f t="shared" si="28"/>
        <v>0</v>
      </c>
      <c r="X53" s="70">
        <f t="shared" si="28"/>
        <v>0</v>
      </c>
      <c r="Y53" s="70">
        <f t="shared" si="28"/>
        <v>0</v>
      </c>
      <c r="Z53" s="12"/>
      <c r="AA53" s="19"/>
      <c r="AB53" s="19"/>
      <c r="AC53" s="19"/>
      <c r="AD53" s="19"/>
      <c r="AE53" s="19"/>
    </row>
    <row r="54" spans="1:31" s="20" customFormat="1" ht="22.5" customHeight="1" hidden="1">
      <c r="A54" s="65"/>
      <c r="B54" s="76" t="s">
        <v>68</v>
      </c>
      <c r="C54" s="78"/>
      <c r="D54" s="67"/>
      <c r="E54" s="92"/>
      <c r="F54" s="77"/>
      <c r="G54" s="67"/>
      <c r="H54" s="78"/>
      <c r="I54" s="85"/>
      <c r="J54" s="74"/>
      <c r="K54" s="70">
        <f>K55</f>
        <v>0</v>
      </c>
      <c r="L54" s="70">
        <f aca="true" t="shared" si="29" ref="L54:Y54">L55</f>
        <v>0</v>
      </c>
      <c r="M54" s="70">
        <f t="shared" si="29"/>
        <v>0</v>
      </c>
      <c r="N54" s="70">
        <f t="shared" si="29"/>
        <v>0</v>
      </c>
      <c r="O54" s="70">
        <f t="shared" si="29"/>
        <v>0</v>
      </c>
      <c r="P54" s="70">
        <f t="shared" si="29"/>
        <v>0</v>
      </c>
      <c r="Q54" s="70">
        <f t="shared" si="29"/>
        <v>0</v>
      </c>
      <c r="R54" s="70">
        <f t="shared" si="29"/>
        <v>0</v>
      </c>
      <c r="S54" s="70">
        <f t="shared" si="29"/>
        <v>0</v>
      </c>
      <c r="T54" s="70">
        <f t="shared" si="29"/>
        <v>0</v>
      </c>
      <c r="U54" s="70">
        <f t="shared" si="29"/>
        <v>0</v>
      </c>
      <c r="V54" s="70">
        <f t="shared" si="29"/>
        <v>0</v>
      </c>
      <c r="W54" s="70">
        <f t="shared" si="29"/>
        <v>0</v>
      </c>
      <c r="X54" s="70">
        <f t="shared" si="29"/>
        <v>0</v>
      </c>
      <c r="Y54" s="70">
        <f t="shared" si="29"/>
        <v>0</v>
      </c>
      <c r="Z54" s="12"/>
      <c r="AA54" s="19"/>
      <c r="AB54" s="19"/>
      <c r="AC54" s="19"/>
      <c r="AD54" s="19"/>
      <c r="AE54" s="19"/>
    </row>
    <row r="55" spans="1:31" s="20" customFormat="1" ht="15.75" hidden="1">
      <c r="A55" s="81"/>
      <c r="B55" s="71"/>
      <c r="C55" s="75"/>
      <c r="D55" s="75"/>
      <c r="E55" s="12"/>
      <c r="F55" s="80"/>
      <c r="G55" s="75"/>
      <c r="H55" s="75"/>
      <c r="I55" s="75"/>
      <c r="J55" s="12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3"/>
      <c r="AA55" s="19"/>
      <c r="AB55" s="19"/>
      <c r="AC55" s="19"/>
      <c r="AD55" s="19"/>
      <c r="AE55" s="19"/>
    </row>
    <row r="56" spans="1:31" s="20" customFormat="1" ht="15.75" hidden="1">
      <c r="A56" s="65"/>
      <c r="B56" s="76" t="s">
        <v>69</v>
      </c>
      <c r="C56" s="78"/>
      <c r="D56" s="67"/>
      <c r="E56" s="92"/>
      <c r="F56" s="77"/>
      <c r="G56" s="67"/>
      <c r="H56" s="78"/>
      <c r="I56" s="85"/>
      <c r="J56" s="74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12"/>
      <c r="AA56" s="19"/>
      <c r="AB56" s="19"/>
      <c r="AC56" s="19"/>
      <c r="AD56" s="19"/>
      <c r="AE56" s="19"/>
    </row>
    <row r="57" spans="1:31" s="20" customFormat="1" ht="22.5" customHeight="1">
      <c r="A57" s="65" t="s">
        <v>48</v>
      </c>
      <c r="B57" s="91" t="s">
        <v>49</v>
      </c>
      <c r="C57" s="78"/>
      <c r="D57" s="67"/>
      <c r="E57" s="92"/>
      <c r="F57" s="77"/>
      <c r="G57" s="67"/>
      <c r="H57" s="78"/>
      <c r="I57" s="85"/>
      <c r="J57" s="74"/>
      <c r="K57" s="70">
        <f>K58+K60</f>
        <v>22746.149</v>
      </c>
      <c r="L57" s="70">
        <f>L58+L60</f>
        <v>22746.149</v>
      </c>
      <c r="M57" s="70">
        <f>M58+M60</f>
        <v>12802</v>
      </c>
      <c r="N57" s="70">
        <f>N58+N60</f>
        <v>22000</v>
      </c>
      <c r="O57" s="70">
        <f>O58+O60</f>
        <v>0</v>
      </c>
      <c r="P57" s="70"/>
      <c r="Q57" s="70">
        <f>Q58+Q60</f>
        <v>4146</v>
      </c>
      <c r="R57" s="70"/>
      <c r="S57" s="70"/>
      <c r="T57" s="70">
        <f>T58+T60</f>
        <v>4146</v>
      </c>
      <c r="U57" s="70"/>
      <c r="V57" s="70"/>
      <c r="W57" s="70">
        <f>W58+W60</f>
        <v>4146</v>
      </c>
      <c r="X57" s="70"/>
      <c r="Y57" s="70"/>
      <c r="Z57" s="12"/>
      <c r="AA57" s="19"/>
      <c r="AB57" s="19"/>
      <c r="AC57" s="19"/>
      <c r="AD57" s="19"/>
      <c r="AE57" s="19"/>
    </row>
    <row r="58" spans="1:31" s="20" customFormat="1" ht="22.5" customHeight="1">
      <c r="A58" s="65"/>
      <c r="B58" s="76" t="s">
        <v>68</v>
      </c>
      <c r="C58" s="78"/>
      <c r="D58" s="67"/>
      <c r="E58" s="92"/>
      <c r="F58" s="77"/>
      <c r="G58" s="67"/>
      <c r="H58" s="78"/>
      <c r="I58" s="85"/>
      <c r="J58" s="74"/>
      <c r="K58" s="70">
        <f>K59</f>
        <v>22746.149</v>
      </c>
      <c r="L58" s="70">
        <f>L59</f>
        <v>22746.149</v>
      </c>
      <c r="M58" s="70">
        <f>M59</f>
        <v>12802</v>
      </c>
      <c r="N58" s="70">
        <f>N59</f>
        <v>22000</v>
      </c>
      <c r="O58" s="70">
        <f>O59</f>
        <v>0</v>
      </c>
      <c r="P58" s="70"/>
      <c r="Q58" s="70">
        <f>Q59</f>
        <v>4146</v>
      </c>
      <c r="R58" s="70"/>
      <c r="S58" s="70"/>
      <c r="T58" s="70">
        <f>T59</f>
        <v>4146</v>
      </c>
      <c r="U58" s="70"/>
      <c r="V58" s="70"/>
      <c r="W58" s="70">
        <f>W59</f>
        <v>4146</v>
      </c>
      <c r="X58" s="70"/>
      <c r="Y58" s="70"/>
      <c r="Z58" s="12"/>
      <c r="AA58" s="19"/>
      <c r="AB58" s="19"/>
      <c r="AC58" s="19"/>
      <c r="AD58" s="19"/>
      <c r="AE58" s="19"/>
    </row>
    <row r="59" spans="1:31" s="20" customFormat="1" ht="87" customHeight="1">
      <c r="A59" s="11">
        <v>1</v>
      </c>
      <c r="B59" s="84" t="s">
        <v>98</v>
      </c>
      <c r="C59" s="73" t="s">
        <v>93</v>
      </c>
      <c r="D59" s="12" t="s">
        <v>88</v>
      </c>
      <c r="E59" s="74" t="s">
        <v>143</v>
      </c>
      <c r="F59" s="68">
        <v>7553805</v>
      </c>
      <c r="G59" s="12">
        <v>312</v>
      </c>
      <c r="H59" s="12"/>
      <c r="I59" s="94" t="s">
        <v>89</v>
      </c>
      <c r="J59" s="74" t="s">
        <v>144</v>
      </c>
      <c r="K59" s="75">
        <v>22746.149</v>
      </c>
      <c r="L59" s="75">
        <v>22746.149</v>
      </c>
      <c r="M59" s="75">
        <v>12802</v>
      </c>
      <c r="N59" s="12">
        <v>22000</v>
      </c>
      <c r="O59" s="75"/>
      <c r="P59" s="75"/>
      <c r="Q59" s="75">
        <v>4146</v>
      </c>
      <c r="R59" s="75"/>
      <c r="S59" s="75"/>
      <c r="T59" s="75">
        <v>4146</v>
      </c>
      <c r="U59" s="75"/>
      <c r="V59" s="75"/>
      <c r="W59" s="75">
        <v>4146</v>
      </c>
      <c r="X59" s="75"/>
      <c r="Y59" s="75"/>
      <c r="Z59" s="101" t="s">
        <v>244</v>
      </c>
      <c r="AA59" s="19"/>
      <c r="AB59" s="19"/>
      <c r="AC59" s="19"/>
      <c r="AD59" s="19"/>
      <c r="AE59" s="19"/>
    </row>
    <row r="60" spans="1:31" s="20" customFormat="1" ht="21.75" customHeight="1">
      <c r="A60" s="65"/>
      <c r="B60" s="76" t="s">
        <v>69</v>
      </c>
      <c r="C60" s="78"/>
      <c r="D60" s="67"/>
      <c r="E60" s="92"/>
      <c r="F60" s="77"/>
      <c r="G60" s="67"/>
      <c r="H60" s="78"/>
      <c r="I60" s="85"/>
      <c r="J60" s="74"/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12"/>
      <c r="AA60" s="19"/>
      <c r="AB60" s="19"/>
      <c r="AC60" s="19"/>
      <c r="AD60" s="19"/>
      <c r="AE60" s="19"/>
    </row>
    <row r="61" spans="1:31" s="20" customFormat="1" ht="21.75" customHeight="1">
      <c r="A61" s="65" t="s">
        <v>50</v>
      </c>
      <c r="B61" s="76" t="s">
        <v>51</v>
      </c>
      <c r="C61" s="73"/>
      <c r="D61" s="78"/>
      <c r="E61" s="96"/>
      <c r="F61" s="77"/>
      <c r="G61" s="78"/>
      <c r="H61" s="97"/>
      <c r="I61" s="94"/>
      <c r="J61" s="74"/>
      <c r="K61" s="70">
        <f aca="true" t="shared" si="30" ref="K61:P61">K62+K65</f>
        <v>0</v>
      </c>
      <c r="L61" s="70">
        <f t="shared" si="30"/>
        <v>0</v>
      </c>
      <c r="M61" s="70">
        <f t="shared" si="30"/>
        <v>0</v>
      </c>
      <c r="N61" s="70">
        <f t="shared" si="30"/>
        <v>0</v>
      </c>
      <c r="O61" s="70">
        <f t="shared" si="30"/>
        <v>0</v>
      </c>
      <c r="P61" s="70">
        <f t="shared" si="30"/>
        <v>0</v>
      </c>
      <c r="Q61" s="70">
        <f aca="true" t="shared" si="31" ref="Q61:V61">Q62+Q65</f>
        <v>0</v>
      </c>
      <c r="R61" s="70">
        <f t="shared" si="31"/>
        <v>0</v>
      </c>
      <c r="S61" s="70">
        <f t="shared" si="31"/>
        <v>0</v>
      </c>
      <c r="T61" s="70">
        <f t="shared" si="31"/>
        <v>0</v>
      </c>
      <c r="U61" s="70">
        <f t="shared" si="31"/>
        <v>0</v>
      </c>
      <c r="V61" s="70">
        <f t="shared" si="31"/>
        <v>0</v>
      </c>
      <c r="W61" s="70">
        <f>W62+W65</f>
        <v>0</v>
      </c>
      <c r="X61" s="70">
        <f>X62+X65</f>
        <v>0</v>
      </c>
      <c r="Y61" s="70">
        <f>Y62+Y65</f>
        <v>0</v>
      </c>
      <c r="Z61" s="12"/>
      <c r="AA61" s="19"/>
      <c r="AB61" s="19"/>
      <c r="AC61" s="19"/>
      <c r="AD61" s="19"/>
      <c r="AE61" s="19"/>
    </row>
    <row r="62" spans="1:31" s="20" customFormat="1" ht="15.75" hidden="1">
      <c r="A62" s="65"/>
      <c r="B62" s="76" t="s">
        <v>68</v>
      </c>
      <c r="C62" s="73"/>
      <c r="D62" s="78"/>
      <c r="E62" s="96"/>
      <c r="F62" s="77"/>
      <c r="G62" s="78"/>
      <c r="H62" s="97"/>
      <c r="I62" s="94"/>
      <c r="J62" s="74"/>
      <c r="K62" s="70">
        <f aca="true" t="shared" si="32" ref="K62:P62">SUM(K63:K64)</f>
        <v>0</v>
      </c>
      <c r="L62" s="70">
        <f t="shared" si="32"/>
        <v>0</v>
      </c>
      <c r="M62" s="70">
        <f t="shared" si="32"/>
        <v>0</v>
      </c>
      <c r="N62" s="70">
        <f t="shared" si="32"/>
        <v>0</v>
      </c>
      <c r="O62" s="70">
        <f t="shared" si="32"/>
        <v>0</v>
      </c>
      <c r="P62" s="70">
        <f t="shared" si="32"/>
        <v>0</v>
      </c>
      <c r="Q62" s="70">
        <f aca="true" t="shared" si="33" ref="Q62:V62">SUM(Q63:Q64)</f>
        <v>0</v>
      </c>
      <c r="R62" s="70">
        <f t="shared" si="33"/>
        <v>0</v>
      </c>
      <c r="S62" s="70">
        <f t="shared" si="33"/>
        <v>0</v>
      </c>
      <c r="T62" s="70">
        <f t="shared" si="33"/>
        <v>0</v>
      </c>
      <c r="U62" s="70">
        <f t="shared" si="33"/>
        <v>0</v>
      </c>
      <c r="V62" s="70">
        <f t="shared" si="33"/>
        <v>0</v>
      </c>
      <c r="W62" s="70">
        <f>SUM(W63:W64)</f>
        <v>0</v>
      </c>
      <c r="X62" s="70">
        <f>SUM(X63:X64)</f>
        <v>0</v>
      </c>
      <c r="Y62" s="70">
        <f>SUM(Y63:Y64)</f>
        <v>0</v>
      </c>
      <c r="Z62" s="12"/>
      <c r="AA62" s="19"/>
      <c r="AB62" s="19"/>
      <c r="AC62" s="19"/>
      <c r="AD62" s="19"/>
      <c r="AE62" s="19"/>
    </row>
    <row r="63" spans="1:31" s="20" customFormat="1" ht="78" customHeight="1" hidden="1">
      <c r="A63" s="81"/>
      <c r="B63" s="71"/>
      <c r="C63" s="75"/>
      <c r="D63" s="75"/>
      <c r="E63" s="12"/>
      <c r="F63" s="80"/>
      <c r="G63" s="75"/>
      <c r="H63" s="75"/>
      <c r="I63" s="75"/>
      <c r="J63" s="12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3"/>
      <c r="AA63" s="19"/>
      <c r="AB63" s="19"/>
      <c r="AC63" s="19"/>
      <c r="AD63" s="19"/>
      <c r="AE63" s="19"/>
    </row>
    <row r="64" spans="1:31" s="20" customFormat="1" ht="15.75" hidden="1">
      <c r="A64" s="81"/>
      <c r="B64" s="122"/>
      <c r="C64" s="75"/>
      <c r="D64" s="75"/>
      <c r="E64" s="12"/>
      <c r="F64" s="80"/>
      <c r="G64" s="75"/>
      <c r="H64" s="75"/>
      <c r="I64" s="75"/>
      <c r="J64" s="12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3"/>
      <c r="AA64" s="19"/>
      <c r="AB64" s="19"/>
      <c r="AC64" s="19"/>
      <c r="AD64" s="19"/>
      <c r="AE64" s="19"/>
    </row>
    <row r="65" spans="1:31" s="20" customFormat="1" ht="15" customHeight="1" hidden="1">
      <c r="A65" s="65"/>
      <c r="B65" s="76" t="s">
        <v>69</v>
      </c>
      <c r="C65" s="73"/>
      <c r="D65" s="78"/>
      <c r="E65" s="96"/>
      <c r="F65" s="77"/>
      <c r="G65" s="78"/>
      <c r="H65" s="97"/>
      <c r="I65" s="94"/>
      <c r="J65" s="74"/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12"/>
      <c r="AA65" s="19"/>
      <c r="AB65" s="19"/>
      <c r="AC65" s="19"/>
      <c r="AD65" s="19"/>
      <c r="AE65" s="19"/>
    </row>
    <row r="66" spans="1:31" s="20" customFormat="1" ht="25.5" customHeight="1">
      <c r="A66" s="65" t="s">
        <v>53</v>
      </c>
      <c r="B66" s="76" t="s">
        <v>54</v>
      </c>
      <c r="C66" s="78"/>
      <c r="D66" s="67"/>
      <c r="E66" s="92"/>
      <c r="F66" s="77"/>
      <c r="G66" s="67"/>
      <c r="H66" s="78"/>
      <c r="I66" s="85"/>
      <c r="J66" s="74"/>
      <c r="K66" s="70">
        <f>K67+K72</f>
        <v>100688.315</v>
      </c>
      <c r="L66" s="70">
        <f>L67+L72</f>
        <v>3246.315</v>
      </c>
      <c r="M66" s="70">
        <f>M67+M72</f>
        <v>0</v>
      </c>
      <c r="N66" s="70">
        <f>N67+N72</f>
        <v>100168</v>
      </c>
      <c r="O66" s="70">
        <f>O67+O72</f>
        <v>2478</v>
      </c>
      <c r="P66" s="70"/>
      <c r="Q66" s="70">
        <f>Q67+Q72</f>
        <v>200</v>
      </c>
      <c r="R66" s="70"/>
      <c r="S66" s="70"/>
      <c r="T66" s="70">
        <f>T67+T72</f>
        <v>200</v>
      </c>
      <c r="U66" s="70"/>
      <c r="V66" s="70"/>
      <c r="W66" s="70">
        <f>W67+W72</f>
        <v>200</v>
      </c>
      <c r="X66" s="70"/>
      <c r="Y66" s="70"/>
      <c r="Z66" s="12"/>
      <c r="AA66" s="19"/>
      <c r="AB66" s="19"/>
      <c r="AC66" s="19"/>
      <c r="AD66" s="19"/>
      <c r="AE66" s="19"/>
    </row>
    <row r="67" spans="1:31" s="20" customFormat="1" ht="22.5" customHeight="1">
      <c r="A67" s="65"/>
      <c r="B67" s="76" t="s">
        <v>70</v>
      </c>
      <c r="C67" s="78"/>
      <c r="D67" s="67"/>
      <c r="E67" s="92"/>
      <c r="F67" s="77"/>
      <c r="G67" s="67"/>
      <c r="H67" s="78"/>
      <c r="I67" s="85"/>
      <c r="J67" s="12"/>
      <c r="K67" s="70">
        <f>SUM(K68:K71)</f>
        <v>0</v>
      </c>
      <c r="L67" s="70">
        <f aca="true" t="shared" si="34" ref="L67:S67">SUM(L68:L71)</f>
        <v>0</v>
      </c>
      <c r="M67" s="70">
        <f t="shared" si="34"/>
        <v>0</v>
      </c>
      <c r="N67" s="70">
        <f t="shared" si="34"/>
        <v>0</v>
      </c>
      <c r="O67" s="70">
        <f t="shared" si="34"/>
        <v>0</v>
      </c>
      <c r="P67" s="70">
        <f t="shared" si="34"/>
        <v>0</v>
      </c>
      <c r="Q67" s="70">
        <f t="shared" si="34"/>
        <v>0</v>
      </c>
      <c r="R67" s="70">
        <f t="shared" si="34"/>
        <v>0</v>
      </c>
      <c r="S67" s="70">
        <f t="shared" si="34"/>
        <v>0</v>
      </c>
      <c r="T67" s="70">
        <f aca="true" t="shared" si="35" ref="T67:Y67">SUM(T68:T71)</f>
        <v>0</v>
      </c>
      <c r="U67" s="70">
        <f t="shared" si="35"/>
        <v>0</v>
      </c>
      <c r="V67" s="70">
        <f t="shared" si="35"/>
        <v>0</v>
      </c>
      <c r="W67" s="70">
        <f t="shared" si="35"/>
        <v>0</v>
      </c>
      <c r="X67" s="70">
        <f t="shared" si="35"/>
        <v>0</v>
      </c>
      <c r="Y67" s="70">
        <f t="shared" si="35"/>
        <v>0</v>
      </c>
      <c r="Z67" s="70"/>
      <c r="AA67" s="19"/>
      <c r="AB67" s="19"/>
      <c r="AC67" s="19"/>
      <c r="AD67" s="19"/>
      <c r="AE67" s="19"/>
    </row>
    <row r="68" spans="1:31" s="20" customFormat="1" ht="0.75" customHeight="1">
      <c r="A68" s="81"/>
      <c r="B68" s="84"/>
      <c r="C68" s="75"/>
      <c r="D68" s="75"/>
      <c r="E68" s="12"/>
      <c r="F68" s="80"/>
      <c r="G68" s="75"/>
      <c r="H68" s="75"/>
      <c r="I68" s="75"/>
      <c r="J68" s="12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3"/>
      <c r="AA68" s="19"/>
      <c r="AB68" s="19"/>
      <c r="AC68" s="19"/>
      <c r="AD68" s="19"/>
      <c r="AE68" s="19"/>
    </row>
    <row r="69" spans="1:31" s="20" customFormat="1" ht="15.75" hidden="1">
      <c r="A69" s="81"/>
      <c r="B69" s="98"/>
      <c r="C69" s="75"/>
      <c r="D69" s="75"/>
      <c r="E69" s="12"/>
      <c r="F69" s="80"/>
      <c r="G69" s="75"/>
      <c r="H69" s="75"/>
      <c r="I69" s="75"/>
      <c r="J69" s="12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3"/>
      <c r="AA69" s="19"/>
      <c r="AB69" s="19"/>
      <c r="AC69" s="19"/>
      <c r="AD69" s="19"/>
      <c r="AE69" s="19"/>
    </row>
    <row r="70" spans="1:31" s="20" customFormat="1" ht="150.75" customHeight="1" hidden="1">
      <c r="A70" s="81"/>
      <c r="B70" s="98"/>
      <c r="C70" s="75"/>
      <c r="D70" s="75"/>
      <c r="E70" s="12"/>
      <c r="F70" s="80"/>
      <c r="G70" s="75"/>
      <c r="H70" s="75"/>
      <c r="I70" s="75"/>
      <c r="J70" s="12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3"/>
      <c r="AA70" s="19"/>
      <c r="AB70" s="19"/>
      <c r="AC70" s="19"/>
      <c r="AD70" s="19"/>
      <c r="AE70" s="19"/>
    </row>
    <row r="71" spans="1:31" s="20" customFormat="1" ht="15.75" hidden="1">
      <c r="A71" s="81"/>
      <c r="B71" s="98"/>
      <c r="C71" s="75"/>
      <c r="D71" s="75"/>
      <c r="E71" s="12"/>
      <c r="F71" s="80"/>
      <c r="G71" s="75"/>
      <c r="H71" s="75"/>
      <c r="I71" s="75"/>
      <c r="J71" s="12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3"/>
      <c r="AA71" s="19"/>
      <c r="AB71" s="19"/>
      <c r="AC71" s="19"/>
      <c r="AD71" s="19"/>
      <c r="AE71" s="19"/>
    </row>
    <row r="72" spans="1:31" s="17" customFormat="1" ht="25.5" customHeight="1">
      <c r="A72" s="65"/>
      <c r="B72" s="76" t="s">
        <v>69</v>
      </c>
      <c r="C72" s="78"/>
      <c r="D72" s="69"/>
      <c r="E72" s="74"/>
      <c r="F72" s="68"/>
      <c r="G72" s="69"/>
      <c r="H72" s="78"/>
      <c r="I72" s="12"/>
      <c r="J72" s="70"/>
      <c r="K72" s="70">
        <f aca="true" t="shared" si="36" ref="K72:P72">SUM(K73:K74)</f>
        <v>100688.315</v>
      </c>
      <c r="L72" s="70">
        <f t="shared" si="36"/>
        <v>3246.315</v>
      </c>
      <c r="M72" s="70">
        <f t="shared" si="36"/>
        <v>0</v>
      </c>
      <c r="N72" s="70">
        <f t="shared" si="36"/>
        <v>100168</v>
      </c>
      <c r="O72" s="70">
        <f t="shared" si="36"/>
        <v>2478</v>
      </c>
      <c r="P72" s="70">
        <f t="shared" si="36"/>
        <v>0</v>
      </c>
      <c r="Q72" s="70">
        <f aca="true" t="shared" si="37" ref="Q72:V72">SUM(Q73:Q74)</f>
        <v>200</v>
      </c>
      <c r="R72" s="70">
        <f t="shared" si="37"/>
        <v>0</v>
      </c>
      <c r="S72" s="70">
        <f t="shared" si="37"/>
        <v>0</v>
      </c>
      <c r="T72" s="70">
        <f t="shared" si="37"/>
        <v>200</v>
      </c>
      <c r="U72" s="70">
        <f t="shared" si="37"/>
        <v>0</v>
      </c>
      <c r="V72" s="70">
        <f t="shared" si="37"/>
        <v>0</v>
      </c>
      <c r="W72" s="70">
        <f>SUM(W73:W74)</f>
        <v>200</v>
      </c>
      <c r="X72" s="70">
        <f>SUM(X73:X74)</f>
        <v>0</v>
      </c>
      <c r="Y72" s="70">
        <f>SUM(Y73:Y74)</f>
        <v>0</v>
      </c>
      <c r="Z72" s="70">
        <f>SUM(Z73:Z74)</f>
        <v>0</v>
      </c>
      <c r="AA72" s="16"/>
      <c r="AB72" s="16"/>
      <c r="AC72" s="16"/>
      <c r="AD72" s="16"/>
      <c r="AE72" s="16"/>
    </row>
    <row r="73" spans="1:31" s="17" customFormat="1" ht="153" customHeight="1">
      <c r="A73" s="11">
        <v>2</v>
      </c>
      <c r="B73" s="95" t="s">
        <v>99</v>
      </c>
      <c r="C73" s="73" t="s">
        <v>87</v>
      </c>
      <c r="D73" s="12" t="s">
        <v>88</v>
      </c>
      <c r="E73" s="74" t="s">
        <v>131</v>
      </c>
      <c r="F73" s="68">
        <v>7479789</v>
      </c>
      <c r="G73" s="12">
        <v>292</v>
      </c>
      <c r="H73" s="12"/>
      <c r="I73" s="94" t="s">
        <v>147</v>
      </c>
      <c r="J73" s="74" t="s">
        <v>207</v>
      </c>
      <c r="K73" s="75">
        <v>97442</v>
      </c>
      <c r="L73" s="75"/>
      <c r="M73" s="75"/>
      <c r="N73" s="12">
        <v>97000</v>
      </c>
      <c r="O73" s="75"/>
      <c r="P73" s="75"/>
      <c r="Q73" s="75">
        <v>100</v>
      </c>
      <c r="R73" s="75"/>
      <c r="S73" s="75"/>
      <c r="T73" s="75">
        <v>90</v>
      </c>
      <c r="U73" s="75"/>
      <c r="V73" s="75"/>
      <c r="W73" s="75">
        <f>90-59</f>
        <v>31</v>
      </c>
      <c r="X73" s="75"/>
      <c r="Y73" s="75"/>
      <c r="Z73" s="11" t="s">
        <v>217</v>
      </c>
      <c r="AA73" s="16"/>
      <c r="AB73" s="16"/>
      <c r="AC73" s="16"/>
      <c r="AD73" s="16"/>
      <c r="AE73" s="16"/>
    </row>
    <row r="74" spans="1:31" s="17" customFormat="1" ht="199.5" customHeight="1">
      <c r="A74" s="11">
        <v>3</v>
      </c>
      <c r="B74" s="98" t="s">
        <v>170</v>
      </c>
      <c r="C74" s="75" t="s">
        <v>123</v>
      </c>
      <c r="D74" s="75" t="s">
        <v>88</v>
      </c>
      <c r="E74" s="12" t="s">
        <v>101</v>
      </c>
      <c r="F74" s="80">
        <v>7549256</v>
      </c>
      <c r="G74" s="75">
        <v>292</v>
      </c>
      <c r="H74" s="75">
        <v>0</v>
      </c>
      <c r="I74" s="75" t="s">
        <v>89</v>
      </c>
      <c r="J74" s="12" t="s">
        <v>191</v>
      </c>
      <c r="K74" s="75">
        <f>INDEX('[1]B2A -SDĐ16-20'!$A$53:$Y$109,MATCH(B74,'[1]B2A -SDĐ16-20'!$B$53:$B$109,0),11)</f>
        <v>3246.315</v>
      </c>
      <c r="L74" s="75">
        <f>INDEX('[1]B2A -SDĐ16-20'!$A$53:$Y$109,MATCH(B74,'[1]B2A -SDĐ16-20'!$B$53:$B$109,0),12)</f>
        <v>3246.315</v>
      </c>
      <c r="M74" s="75"/>
      <c r="N74" s="75">
        <f>INDEX('[1]B2A -SDĐ16-20'!$A$53:$Y$109,MATCH(B74,'[1]B2A -SDĐ16-20'!$B$53:$B$109,0),23)</f>
        <v>3168</v>
      </c>
      <c r="O74" s="75">
        <v>2478</v>
      </c>
      <c r="P74" s="75"/>
      <c r="Q74" s="75">
        <v>100</v>
      </c>
      <c r="R74" s="75"/>
      <c r="S74" s="75"/>
      <c r="T74" s="75">
        <v>110</v>
      </c>
      <c r="U74" s="75"/>
      <c r="V74" s="75"/>
      <c r="W74" s="75">
        <f>110+59</f>
        <v>169</v>
      </c>
      <c r="X74" s="75"/>
      <c r="Y74" s="75"/>
      <c r="Z74" s="73"/>
      <c r="AA74" s="16"/>
      <c r="AB74" s="16"/>
      <c r="AC74" s="16"/>
      <c r="AD74" s="16"/>
      <c r="AE74" s="16"/>
    </row>
    <row r="75" spans="1:31" s="20" customFormat="1" ht="31.5">
      <c r="A75" s="107" t="s">
        <v>58</v>
      </c>
      <c r="B75" s="76" t="s">
        <v>59</v>
      </c>
      <c r="C75" s="78"/>
      <c r="D75" s="76"/>
      <c r="E75" s="96"/>
      <c r="F75" s="108"/>
      <c r="G75" s="78"/>
      <c r="H75" s="76"/>
      <c r="I75" s="70">
        <f aca="true" t="shared" si="38" ref="I75:O75">I76+I77</f>
        <v>0</v>
      </c>
      <c r="J75" s="70">
        <f t="shared" si="38"/>
        <v>0</v>
      </c>
      <c r="K75" s="70">
        <f t="shared" si="38"/>
        <v>0</v>
      </c>
      <c r="L75" s="70">
        <f t="shared" si="38"/>
        <v>0</v>
      </c>
      <c r="M75" s="70">
        <f t="shared" si="38"/>
        <v>0</v>
      </c>
      <c r="N75" s="70">
        <f t="shared" si="38"/>
        <v>0</v>
      </c>
      <c r="O75" s="70">
        <f t="shared" si="38"/>
        <v>0</v>
      </c>
      <c r="P75" s="70"/>
      <c r="Q75" s="70">
        <f>Q76+Q77</f>
        <v>0</v>
      </c>
      <c r="R75" s="70"/>
      <c r="S75" s="70"/>
      <c r="T75" s="70">
        <f>T76+T77</f>
        <v>0</v>
      </c>
      <c r="U75" s="70"/>
      <c r="V75" s="70"/>
      <c r="W75" s="70">
        <f>W76+W77</f>
        <v>0</v>
      </c>
      <c r="X75" s="70"/>
      <c r="Y75" s="70"/>
      <c r="Z75" s="73"/>
      <c r="AA75" s="19"/>
      <c r="AB75" s="19"/>
      <c r="AC75" s="19"/>
      <c r="AD75" s="19"/>
      <c r="AE75" s="19"/>
    </row>
    <row r="76" spans="1:31" s="20" customFormat="1" ht="0.75" customHeight="1">
      <c r="A76" s="107"/>
      <c r="B76" s="76" t="s">
        <v>85</v>
      </c>
      <c r="C76" s="78"/>
      <c r="D76" s="76"/>
      <c r="E76" s="96"/>
      <c r="F76" s="108"/>
      <c r="G76" s="78"/>
      <c r="H76" s="76"/>
      <c r="I76" s="94"/>
      <c r="J76" s="12"/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9"/>
      <c r="AB76" s="19"/>
      <c r="AC76" s="19"/>
      <c r="AD76" s="19"/>
      <c r="AE76" s="19"/>
    </row>
    <row r="77" spans="1:31" s="20" customFormat="1" ht="15.75" hidden="1">
      <c r="A77" s="107"/>
      <c r="B77" s="76" t="s">
        <v>72</v>
      </c>
      <c r="C77" s="69"/>
      <c r="D77" s="70"/>
      <c r="E77" s="70"/>
      <c r="F77" s="111"/>
      <c r="G77" s="70"/>
      <c r="H77" s="70"/>
      <c r="I77" s="70"/>
      <c r="J77" s="70"/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19"/>
      <c r="AB77" s="19"/>
      <c r="AC77" s="19"/>
      <c r="AD77" s="19"/>
      <c r="AE77" s="19"/>
    </row>
    <row r="78" spans="1:31" s="17" customFormat="1" ht="24" customHeight="1">
      <c r="A78" s="65" t="s">
        <v>60</v>
      </c>
      <c r="B78" s="76" t="s">
        <v>61</v>
      </c>
      <c r="C78" s="78"/>
      <c r="D78" s="78"/>
      <c r="E78" s="78"/>
      <c r="F78" s="77"/>
      <c r="G78" s="78"/>
      <c r="H78" s="78"/>
      <c r="I78" s="78"/>
      <c r="J78" s="69"/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/>
      <c r="Q78" s="70">
        <v>0</v>
      </c>
      <c r="R78" s="70"/>
      <c r="S78" s="70"/>
      <c r="T78" s="70">
        <v>0</v>
      </c>
      <c r="U78" s="70"/>
      <c r="V78" s="70"/>
      <c r="W78" s="70">
        <v>0</v>
      </c>
      <c r="X78" s="70"/>
      <c r="Y78" s="70"/>
      <c r="Z78" s="69"/>
      <c r="AA78" s="16"/>
      <c r="AB78" s="16"/>
      <c r="AC78" s="16"/>
      <c r="AD78" s="16"/>
      <c r="AE78" s="16"/>
    </row>
    <row r="79" spans="1:31" s="17" customFormat="1" ht="0.75" customHeight="1">
      <c r="A79" s="65"/>
      <c r="B79" s="76" t="s">
        <v>85</v>
      </c>
      <c r="C79" s="78"/>
      <c r="D79" s="78"/>
      <c r="E79" s="78"/>
      <c r="F79" s="77"/>
      <c r="G79" s="78"/>
      <c r="H79" s="78"/>
      <c r="I79" s="78"/>
      <c r="J79" s="69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69"/>
      <c r="AA79" s="16"/>
      <c r="AB79" s="16"/>
      <c r="AC79" s="16"/>
      <c r="AD79" s="16"/>
      <c r="AE79" s="16"/>
    </row>
    <row r="80" spans="1:31" s="17" customFormat="1" ht="15.75" hidden="1">
      <c r="A80" s="65"/>
      <c r="B80" s="76" t="s">
        <v>72</v>
      </c>
      <c r="C80" s="78"/>
      <c r="D80" s="78"/>
      <c r="E80" s="78"/>
      <c r="F80" s="77"/>
      <c r="G80" s="78"/>
      <c r="H80" s="78"/>
      <c r="I80" s="78"/>
      <c r="J80" s="69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69"/>
      <c r="AA80" s="16"/>
      <c r="AB80" s="16"/>
      <c r="AC80" s="16"/>
      <c r="AD80" s="16"/>
      <c r="AE80" s="16"/>
    </row>
    <row r="81" spans="1:31" s="17" customFormat="1" ht="23.25" customHeight="1">
      <c r="A81" s="65" t="s">
        <v>62</v>
      </c>
      <c r="B81" s="76" t="s">
        <v>73</v>
      </c>
      <c r="C81" s="78"/>
      <c r="D81" s="78"/>
      <c r="E81" s="78"/>
      <c r="F81" s="77"/>
      <c r="G81" s="78"/>
      <c r="H81" s="78"/>
      <c r="I81" s="78"/>
      <c r="J81" s="69"/>
      <c r="K81" s="70"/>
      <c r="L81" s="70"/>
      <c r="M81" s="113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69"/>
      <c r="AA81" s="16"/>
      <c r="AB81" s="16"/>
      <c r="AC81" s="16"/>
      <c r="AD81" s="16"/>
      <c r="AE81" s="16"/>
    </row>
    <row r="82" spans="1:31" s="17" customFormat="1" ht="0.75" customHeight="1">
      <c r="A82" s="65"/>
      <c r="B82" s="76" t="s">
        <v>85</v>
      </c>
      <c r="C82" s="78"/>
      <c r="D82" s="78"/>
      <c r="E82" s="78"/>
      <c r="F82" s="77"/>
      <c r="G82" s="78"/>
      <c r="H82" s="78"/>
      <c r="I82" s="78"/>
      <c r="J82" s="69"/>
      <c r="K82" s="70"/>
      <c r="L82" s="70"/>
      <c r="M82" s="113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69"/>
      <c r="AA82" s="16"/>
      <c r="AB82" s="16"/>
      <c r="AC82" s="16"/>
      <c r="AD82" s="16"/>
      <c r="AE82" s="16"/>
    </row>
    <row r="83" spans="1:31" s="17" customFormat="1" ht="15.75" hidden="1">
      <c r="A83" s="65"/>
      <c r="B83" s="76" t="s">
        <v>72</v>
      </c>
      <c r="C83" s="78"/>
      <c r="D83" s="78"/>
      <c r="E83" s="78"/>
      <c r="F83" s="77"/>
      <c r="G83" s="78"/>
      <c r="H83" s="78"/>
      <c r="I83" s="78"/>
      <c r="J83" s="69"/>
      <c r="K83" s="70"/>
      <c r="L83" s="70"/>
      <c r="M83" s="113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69"/>
      <c r="AA83" s="16"/>
      <c r="AB83" s="16"/>
      <c r="AC83" s="16"/>
      <c r="AD83" s="16"/>
      <c r="AE83" s="16"/>
    </row>
    <row r="84" spans="1:31" s="20" customFormat="1" ht="24" customHeight="1">
      <c r="A84" s="65" t="s">
        <v>64</v>
      </c>
      <c r="B84" s="76" t="s">
        <v>74</v>
      </c>
      <c r="C84" s="73"/>
      <c r="D84" s="12"/>
      <c r="E84" s="74"/>
      <c r="F84" s="68"/>
      <c r="G84" s="12"/>
      <c r="H84" s="73"/>
      <c r="I84" s="94"/>
      <c r="J84" s="74"/>
      <c r="K84" s="70">
        <f>K85+K86</f>
        <v>0</v>
      </c>
      <c r="L84" s="70">
        <f>L85+L86</f>
        <v>0</v>
      </c>
      <c r="M84" s="70">
        <f>M85+M86</f>
        <v>0</v>
      </c>
      <c r="N84" s="70">
        <f>N85+N86</f>
        <v>0</v>
      </c>
      <c r="O84" s="70">
        <f>O85+O86</f>
        <v>0</v>
      </c>
      <c r="P84" s="70"/>
      <c r="Q84" s="70">
        <f>Q85+Q86</f>
        <v>0</v>
      </c>
      <c r="R84" s="70"/>
      <c r="S84" s="70"/>
      <c r="T84" s="70">
        <f>T85+T86</f>
        <v>0</v>
      </c>
      <c r="U84" s="70"/>
      <c r="V84" s="70"/>
      <c r="W84" s="70">
        <f>W85+W86</f>
        <v>0</v>
      </c>
      <c r="X84" s="70"/>
      <c r="Y84" s="70"/>
      <c r="Z84" s="12"/>
      <c r="AA84" s="19"/>
      <c r="AB84" s="19"/>
      <c r="AC84" s="19"/>
      <c r="AD84" s="19"/>
      <c r="AE84" s="19"/>
    </row>
    <row r="85" spans="1:31" s="20" customFormat="1" ht="0.75" customHeight="1">
      <c r="A85" s="11"/>
      <c r="B85" s="76" t="s">
        <v>75</v>
      </c>
      <c r="C85" s="73"/>
      <c r="D85" s="12"/>
      <c r="E85" s="74"/>
      <c r="F85" s="68"/>
      <c r="G85" s="12"/>
      <c r="H85" s="73"/>
      <c r="I85" s="94"/>
      <c r="J85" s="74"/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12"/>
      <c r="AA85" s="19"/>
      <c r="AB85" s="19"/>
      <c r="AC85" s="19"/>
      <c r="AD85" s="19"/>
      <c r="AE85" s="19"/>
    </row>
    <row r="86" spans="1:31" s="24" customFormat="1" ht="24" customHeight="1">
      <c r="A86" s="114"/>
      <c r="B86" s="76" t="s">
        <v>72</v>
      </c>
      <c r="C86" s="78"/>
      <c r="D86" s="76"/>
      <c r="E86" s="96"/>
      <c r="F86" s="108"/>
      <c r="G86" s="78"/>
      <c r="H86" s="76"/>
      <c r="I86" s="94"/>
      <c r="J86" s="82"/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12"/>
      <c r="AA86" s="23"/>
      <c r="AB86" s="23"/>
      <c r="AC86" s="23"/>
      <c r="AD86" s="23"/>
      <c r="AE86" s="23"/>
    </row>
    <row r="87" spans="1:31" s="24" customFormat="1" ht="15.75" hidden="1">
      <c r="A87" s="114"/>
      <c r="B87" s="76"/>
      <c r="C87" s="78"/>
      <c r="D87" s="76"/>
      <c r="E87" s="96"/>
      <c r="F87" s="108"/>
      <c r="G87" s="78"/>
      <c r="H87" s="76"/>
      <c r="I87" s="94"/>
      <c r="J87" s="82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12"/>
      <c r="AA87" s="23"/>
      <c r="AB87" s="23"/>
      <c r="AC87" s="23"/>
      <c r="AD87" s="23"/>
      <c r="AE87" s="23"/>
    </row>
    <row r="88" spans="1:31" s="288" customFormat="1" ht="24.75" customHeight="1">
      <c r="A88" s="283" t="s">
        <v>76</v>
      </c>
      <c r="B88" s="296" t="s">
        <v>12</v>
      </c>
      <c r="C88" s="297"/>
      <c r="D88" s="296"/>
      <c r="E88" s="296"/>
      <c r="F88" s="298"/>
      <c r="G88" s="296"/>
      <c r="H88" s="296"/>
      <c r="I88" s="296"/>
      <c r="J88" s="296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7"/>
      <c r="AA88" s="300"/>
      <c r="AB88" s="300"/>
      <c r="AC88" s="300"/>
      <c r="AD88" s="300"/>
      <c r="AE88" s="300"/>
    </row>
    <row r="89" spans="1:31" s="288" customFormat="1" ht="24.75" customHeight="1">
      <c r="A89" s="283" t="s">
        <v>83</v>
      </c>
      <c r="B89" s="296" t="s">
        <v>37</v>
      </c>
      <c r="C89" s="297"/>
      <c r="D89" s="296"/>
      <c r="E89" s="296"/>
      <c r="F89" s="298"/>
      <c r="G89" s="296"/>
      <c r="H89" s="296"/>
      <c r="I89" s="296"/>
      <c r="J89" s="296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301"/>
      <c r="AA89" s="300"/>
      <c r="AB89" s="300"/>
      <c r="AC89" s="300"/>
      <c r="AD89" s="300"/>
      <c r="AE89" s="300"/>
    </row>
    <row r="90" spans="1:26" ht="12.75">
      <c r="A90" s="31"/>
      <c r="B90" s="32"/>
      <c r="C90" s="33"/>
      <c r="D90" s="32"/>
      <c r="E90" s="32"/>
      <c r="F90" s="47"/>
      <c r="G90" s="32"/>
      <c r="H90" s="32"/>
      <c r="I90" s="32"/>
      <c r="J90" s="32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</row>
    <row r="91" spans="1:26" ht="12.75">
      <c r="A91" s="31"/>
      <c r="B91" s="32"/>
      <c r="C91" s="33"/>
      <c r="D91" s="32"/>
      <c r="E91" s="32"/>
      <c r="F91" s="47"/>
      <c r="G91" s="32"/>
      <c r="H91" s="32"/>
      <c r="I91" s="32"/>
      <c r="J91" s="32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5"/>
    </row>
    <row r="92" spans="1:26" ht="12.75">
      <c r="A92" s="31"/>
      <c r="B92" s="32"/>
      <c r="C92" s="33"/>
      <c r="D92" s="32"/>
      <c r="E92" s="32"/>
      <c r="F92" s="47"/>
      <c r="G92" s="32"/>
      <c r="H92" s="32"/>
      <c r="I92" s="32"/>
      <c r="J92" s="32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/>
    </row>
    <row r="93" spans="1:26" ht="12.75">
      <c r="A93" s="31"/>
      <c r="B93" s="32"/>
      <c r="C93" s="33"/>
      <c r="D93" s="32"/>
      <c r="E93" s="32"/>
      <c r="F93" s="47"/>
      <c r="G93" s="32"/>
      <c r="H93" s="32"/>
      <c r="I93" s="32"/>
      <c r="J93" s="32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5"/>
    </row>
    <row r="94" spans="1:31" s="39" customFormat="1" ht="15">
      <c r="A94" s="31"/>
      <c r="B94" s="32"/>
      <c r="C94" s="33"/>
      <c r="D94" s="32"/>
      <c r="E94" s="32"/>
      <c r="F94" s="47"/>
      <c r="G94" s="32"/>
      <c r="H94" s="32"/>
      <c r="I94" s="32"/>
      <c r="J94" s="32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5"/>
      <c r="AA94" s="36"/>
      <c r="AB94" s="36"/>
      <c r="AC94" s="36"/>
      <c r="AD94" s="36"/>
      <c r="AE94" s="36"/>
    </row>
    <row r="95" spans="1:31" s="39" customFormat="1" ht="15">
      <c r="A95" s="31"/>
      <c r="B95" s="32"/>
      <c r="C95" s="33"/>
      <c r="D95" s="32"/>
      <c r="E95" s="32"/>
      <c r="F95" s="47"/>
      <c r="G95" s="32"/>
      <c r="H95" s="32"/>
      <c r="I95" s="32"/>
      <c r="J95" s="32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5"/>
      <c r="AA95" s="36"/>
      <c r="AB95" s="36"/>
      <c r="AC95" s="36"/>
      <c r="AD95" s="36"/>
      <c r="AE95" s="36"/>
    </row>
    <row r="96" spans="1:31" s="39" customFormat="1" ht="15">
      <c r="A96" s="31"/>
      <c r="B96" s="32"/>
      <c r="C96" s="33"/>
      <c r="D96" s="32"/>
      <c r="E96" s="32"/>
      <c r="F96" s="47"/>
      <c r="G96" s="32"/>
      <c r="H96" s="32"/>
      <c r="I96" s="32"/>
      <c r="J96" s="32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6"/>
      <c r="AB96" s="36"/>
      <c r="AC96" s="36"/>
      <c r="AD96" s="36"/>
      <c r="AE96" s="36"/>
    </row>
    <row r="97" spans="1:31" s="39" customFormat="1" ht="15">
      <c r="A97" s="31"/>
      <c r="B97" s="32"/>
      <c r="C97" s="33"/>
      <c r="D97" s="32"/>
      <c r="E97" s="32"/>
      <c r="F97" s="47"/>
      <c r="G97" s="32"/>
      <c r="H97" s="32"/>
      <c r="I97" s="32"/>
      <c r="J97" s="32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5"/>
      <c r="AA97" s="36"/>
      <c r="AB97" s="36"/>
      <c r="AC97" s="36"/>
      <c r="AD97" s="36"/>
      <c r="AE97" s="36"/>
    </row>
    <row r="98" spans="1:26" ht="12.75">
      <c r="A98" s="31"/>
      <c r="B98" s="32"/>
      <c r="C98" s="33"/>
      <c r="D98" s="32"/>
      <c r="E98" s="32"/>
      <c r="F98" s="47"/>
      <c r="G98" s="32"/>
      <c r="H98" s="32"/>
      <c r="I98" s="32"/>
      <c r="J98" s="32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5"/>
    </row>
    <row r="99" spans="1:26" ht="12.75">
      <c r="A99" s="31"/>
      <c r="B99" s="32"/>
      <c r="C99" s="33"/>
      <c r="D99" s="32"/>
      <c r="E99" s="32"/>
      <c r="F99" s="47"/>
      <c r="G99" s="32"/>
      <c r="H99" s="32"/>
      <c r="I99" s="32"/>
      <c r="J99" s="32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5"/>
    </row>
    <row r="100" spans="1:26" ht="12.75">
      <c r="A100" s="31"/>
      <c r="B100" s="32"/>
      <c r="C100" s="33"/>
      <c r="D100" s="32"/>
      <c r="E100" s="32"/>
      <c r="F100" s="47"/>
      <c r="G100" s="32"/>
      <c r="H100" s="32"/>
      <c r="I100" s="32"/>
      <c r="J100" s="32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5"/>
    </row>
  </sheetData>
  <sheetProtection/>
  <mergeCells count="38">
    <mergeCell ref="X7:Z7"/>
    <mergeCell ref="A1:B1"/>
    <mergeCell ref="A2:B2"/>
    <mergeCell ref="Y1:Z1"/>
    <mergeCell ref="C1:X1"/>
    <mergeCell ref="C2:X2"/>
    <mergeCell ref="A4:Z4"/>
    <mergeCell ref="A5:Z5"/>
    <mergeCell ref="B6:Z6"/>
    <mergeCell ref="N8:N12"/>
    <mergeCell ref="O8:P9"/>
    <mergeCell ref="D8:D12"/>
    <mergeCell ref="L11:L12"/>
    <mergeCell ref="T10:T12"/>
    <mergeCell ref="O10:O12"/>
    <mergeCell ref="Q8:S9"/>
    <mergeCell ref="Q10:Q12"/>
    <mergeCell ref="G8:G12"/>
    <mergeCell ref="F8:F12"/>
    <mergeCell ref="J9:J12"/>
    <mergeCell ref="K11:K12"/>
    <mergeCell ref="J8:L8"/>
    <mergeCell ref="E8:E12"/>
    <mergeCell ref="Z8:Z12"/>
    <mergeCell ref="M8:M12"/>
    <mergeCell ref="U10:V11"/>
    <mergeCell ref="T8:V9"/>
    <mergeCell ref="X10:Y11"/>
    <mergeCell ref="B8:B12"/>
    <mergeCell ref="C8:C12"/>
    <mergeCell ref="W10:W12"/>
    <mergeCell ref="R10:S11"/>
    <mergeCell ref="W8:Y9"/>
    <mergeCell ref="A8:A12"/>
    <mergeCell ref="P10:P11"/>
    <mergeCell ref="I8:I12"/>
    <mergeCell ref="K9:L10"/>
    <mergeCell ref="H8:H12"/>
  </mergeCells>
  <printOptions horizontalCentered="1"/>
  <pageMargins left="0" right="0" top="0.5905511811023623" bottom="0.5118110236220472" header="0.6692913385826772" footer="0.3937007874015748"/>
  <pageSetup fitToWidth="0" horizontalDpi="600" verticalDpi="600" orientation="landscape" paperSize="9" scale="6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00"/>
  <sheetViews>
    <sheetView zoomScale="70" zoomScaleNormal="70" zoomScalePageLayoutView="0" workbookViewId="0" topLeftCell="A1">
      <selection activeCell="B6" sqref="B6:T6"/>
    </sheetView>
  </sheetViews>
  <sheetFormatPr defaultColWidth="9.140625" defaultRowHeight="15"/>
  <cols>
    <col min="1" max="1" width="4.57421875" style="40" customWidth="1"/>
    <col min="2" max="2" width="30.140625" style="37" customWidth="1"/>
    <col min="3" max="3" width="8.28125" style="41" customWidth="1"/>
    <col min="4" max="4" width="8.421875" style="41" customWidth="1"/>
    <col min="5" max="5" width="9.57421875" style="41" customWidth="1"/>
    <col min="6" max="6" width="11.140625" style="42" customWidth="1"/>
    <col min="7" max="7" width="8.57421875" style="41" customWidth="1"/>
    <col min="8" max="8" width="8.57421875" style="37" customWidth="1"/>
    <col min="9" max="9" width="7.140625" style="41" customWidth="1"/>
    <col min="10" max="10" width="19.7109375" style="41" customWidth="1"/>
    <col min="11" max="11" width="11.57421875" style="43" customWidth="1"/>
    <col min="12" max="12" width="12.00390625" style="43" bestFit="1" customWidth="1"/>
    <col min="13" max="13" width="11.140625" style="43" customWidth="1"/>
    <col min="14" max="15" width="13.00390625" style="43" customWidth="1"/>
    <col min="16" max="16" width="8.57421875" style="43" customWidth="1"/>
    <col min="17" max="17" width="8.57421875" style="43" bestFit="1" customWidth="1"/>
    <col min="18" max="18" width="13.00390625" style="43" customWidth="1"/>
    <col min="19" max="19" width="8.57421875" style="43" customWidth="1"/>
    <col min="20" max="20" width="8.57421875" style="43" bestFit="1" customWidth="1"/>
    <col min="21" max="21" width="11.28125" style="44" customWidth="1"/>
    <col min="22" max="30" width="9.140625" style="37" customWidth="1"/>
    <col min="31" max="16384" width="9.140625" style="38" customWidth="1"/>
  </cols>
  <sheetData>
    <row r="1" spans="1:21" ht="20.25" customHeight="1">
      <c r="A1" s="306" t="s">
        <v>261</v>
      </c>
      <c r="B1" s="307"/>
      <c r="C1" s="341" t="s">
        <v>263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84" t="s">
        <v>273</v>
      </c>
      <c r="U1" s="385"/>
    </row>
    <row r="2" spans="1:19" ht="20.25" customHeight="1">
      <c r="A2" s="306" t="s">
        <v>262</v>
      </c>
      <c r="B2" s="307"/>
      <c r="C2" s="341" t="s">
        <v>264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</row>
    <row r="3" ht="20.25" customHeight="1"/>
    <row r="4" spans="1:30" s="2" customFormat="1" ht="21" customHeight="1">
      <c r="A4" s="386" t="s">
        <v>246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1"/>
      <c r="W4" s="1"/>
      <c r="X4" s="1"/>
      <c r="Y4" s="1"/>
      <c r="Z4" s="1"/>
      <c r="AA4" s="1"/>
      <c r="AB4" s="1"/>
      <c r="AC4" s="1"/>
      <c r="AD4" s="1"/>
    </row>
    <row r="5" spans="1:30" s="2" customFormat="1" ht="15.75" customHeight="1">
      <c r="A5" s="386" t="s">
        <v>82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1"/>
      <c r="W5" s="1"/>
      <c r="X5" s="1"/>
      <c r="Y5" s="1"/>
      <c r="Z5" s="1"/>
      <c r="AA5" s="1"/>
      <c r="AB5" s="1"/>
      <c r="AC5" s="1"/>
      <c r="AD5" s="1"/>
    </row>
    <row r="6" spans="2:30" s="2" customFormat="1" ht="30.75" customHeight="1">
      <c r="B6" s="379" t="s">
        <v>274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"/>
      <c r="V6" s="1"/>
      <c r="W6" s="1"/>
      <c r="X6" s="1"/>
      <c r="Y6" s="1"/>
      <c r="Z6" s="1"/>
      <c r="AA6" s="1"/>
      <c r="AB6" s="1"/>
      <c r="AC6" s="1"/>
      <c r="AD6" s="1"/>
    </row>
    <row r="7" spans="1:30" s="2" customFormat="1" ht="23.2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7"/>
      <c r="L7" s="7"/>
      <c r="M7" s="7"/>
      <c r="N7" s="1"/>
      <c r="O7" s="383" t="s">
        <v>266</v>
      </c>
      <c r="P7" s="383"/>
      <c r="Q7" s="383"/>
      <c r="R7" s="383"/>
      <c r="S7" s="383"/>
      <c r="T7" s="383"/>
      <c r="U7" s="383"/>
      <c r="V7" s="1"/>
      <c r="W7" s="1"/>
      <c r="X7" s="1"/>
      <c r="Y7" s="1"/>
      <c r="Z7" s="1"/>
      <c r="AA7" s="1"/>
      <c r="AB7" s="1"/>
      <c r="AC7" s="1"/>
      <c r="AD7" s="1"/>
    </row>
    <row r="8" spans="1:30" s="9" customFormat="1" ht="40.5" customHeight="1">
      <c r="A8" s="326" t="s">
        <v>14</v>
      </c>
      <c r="B8" s="342" t="s">
        <v>15</v>
      </c>
      <c r="C8" s="342" t="s">
        <v>16</v>
      </c>
      <c r="D8" s="342" t="s">
        <v>17</v>
      </c>
      <c r="E8" s="342" t="s">
        <v>18</v>
      </c>
      <c r="F8" s="345" t="s">
        <v>19</v>
      </c>
      <c r="G8" s="342" t="s">
        <v>20</v>
      </c>
      <c r="H8" s="342" t="s">
        <v>21</v>
      </c>
      <c r="I8" s="342" t="s">
        <v>22</v>
      </c>
      <c r="J8" s="362" t="s">
        <v>23</v>
      </c>
      <c r="K8" s="362"/>
      <c r="L8" s="362"/>
      <c r="M8" s="361" t="s">
        <v>108</v>
      </c>
      <c r="N8" s="361" t="s">
        <v>24</v>
      </c>
      <c r="O8" s="362" t="s">
        <v>232</v>
      </c>
      <c r="P8" s="362"/>
      <c r="Q8" s="362"/>
      <c r="R8" s="362" t="s">
        <v>216</v>
      </c>
      <c r="S8" s="362"/>
      <c r="T8" s="362"/>
      <c r="U8" s="342" t="s">
        <v>25</v>
      </c>
      <c r="V8" s="8"/>
      <c r="W8" s="8"/>
      <c r="X8" s="8"/>
      <c r="Y8" s="8"/>
      <c r="Z8" s="8"/>
      <c r="AA8" s="8"/>
      <c r="AB8" s="8"/>
      <c r="AC8" s="8"/>
      <c r="AD8" s="8"/>
    </row>
    <row r="9" spans="1:30" s="9" customFormat="1" ht="45" customHeight="1">
      <c r="A9" s="327"/>
      <c r="B9" s="343"/>
      <c r="C9" s="343"/>
      <c r="D9" s="343"/>
      <c r="E9" s="343"/>
      <c r="F9" s="346"/>
      <c r="G9" s="343"/>
      <c r="H9" s="343"/>
      <c r="I9" s="343"/>
      <c r="J9" s="365" t="s">
        <v>26</v>
      </c>
      <c r="K9" s="362" t="s">
        <v>27</v>
      </c>
      <c r="L9" s="362"/>
      <c r="M9" s="364"/>
      <c r="N9" s="364"/>
      <c r="O9" s="362"/>
      <c r="P9" s="362"/>
      <c r="Q9" s="362"/>
      <c r="R9" s="362"/>
      <c r="S9" s="362"/>
      <c r="T9" s="362"/>
      <c r="U9" s="343"/>
      <c r="V9" s="8"/>
      <c r="W9" s="8"/>
      <c r="X9" s="8"/>
      <c r="Y9" s="8"/>
      <c r="Z9" s="8"/>
      <c r="AA9" s="8"/>
      <c r="AB9" s="8"/>
      <c r="AC9" s="8"/>
      <c r="AD9" s="8"/>
    </row>
    <row r="10" spans="1:30" s="9" customFormat="1" ht="19.5" customHeight="1">
      <c r="A10" s="327"/>
      <c r="B10" s="343"/>
      <c r="C10" s="343"/>
      <c r="D10" s="343"/>
      <c r="E10" s="343"/>
      <c r="F10" s="346"/>
      <c r="G10" s="343"/>
      <c r="H10" s="343"/>
      <c r="I10" s="343"/>
      <c r="J10" s="366"/>
      <c r="K10" s="362"/>
      <c r="L10" s="362"/>
      <c r="M10" s="364"/>
      <c r="N10" s="364"/>
      <c r="O10" s="360" t="s">
        <v>1</v>
      </c>
      <c r="P10" s="380" t="s">
        <v>29</v>
      </c>
      <c r="Q10" s="381"/>
      <c r="R10" s="360" t="s">
        <v>1</v>
      </c>
      <c r="S10" s="380" t="s">
        <v>29</v>
      </c>
      <c r="T10" s="381"/>
      <c r="U10" s="343"/>
      <c r="V10" s="8"/>
      <c r="W10" s="8"/>
      <c r="X10" s="8"/>
      <c r="Y10" s="8"/>
      <c r="Z10" s="8"/>
      <c r="AA10" s="8"/>
      <c r="AB10" s="8"/>
      <c r="AC10" s="8"/>
      <c r="AD10" s="8"/>
    </row>
    <row r="11" spans="1:30" s="9" customFormat="1" ht="37.5" customHeight="1">
      <c r="A11" s="327"/>
      <c r="B11" s="343"/>
      <c r="C11" s="343"/>
      <c r="D11" s="343"/>
      <c r="E11" s="343"/>
      <c r="F11" s="346"/>
      <c r="G11" s="343"/>
      <c r="H11" s="343"/>
      <c r="I11" s="343"/>
      <c r="J11" s="366"/>
      <c r="K11" s="362" t="s">
        <v>1</v>
      </c>
      <c r="L11" s="362" t="s">
        <v>160</v>
      </c>
      <c r="M11" s="364"/>
      <c r="N11" s="364"/>
      <c r="O11" s="360"/>
      <c r="P11" s="349"/>
      <c r="Q11" s="350"/>
      <c r="R11" s="360"/>
      <c r="S11" s="349"/>
      <c r="T11" s="350"/>
      <c r="U11" s="343"/>
      <c r="V11" s="8"/>
      <c r="W11" s="8"/>
      <c r="X11" s="8"/>
      <c r="Y11" s="8"/>
      <c r="Z11" s="8"/>
      <c r="AA11" s="8"/>
      <c r="AB11" s="8"/>
      <c r="AC11" s="8"/>
      <c r="AD11" s="8"/>
    </row>
    <row r="12" spans="1:30" s="9" customFormat="1" ht="51.75" customHeight="1">
      <c r="A12" s="328"/>
      <c r="B12" s="344"/>
      <c r="C12" s="344"/>
      <c r="D12" s="344"/>
      <c r="E12" s="344"/>
      <c r="F12" s="346"/>
      <c r="G12" s="344"/>
      <c r="H12" s="344"/>
      <c r="I12" s="344"/>
      <c r="J12" s="367"/>
      <c r="K12" s="363"/>
      <c r="L12" s="363"/>
      <c r="M12" s="364"/>
      <c r="N12" s="364"/>
      <c r="O12" s="361"/>
      <c r="P12" s="10" t="s">
        <v>31</v>
      </c>
      <c r="Q12" s="10" t="s">
        <v>32</v>
      </c>
      <c r="R12" s="361"/>
      <c r="S12" s="10" t="s">
        <v>31</v>
      </c>
      <c r="T12" s="10" t="s">
        <v>32</v>
      </c>
      <c r="U12" s="344"/>
      <c r="V12" s="8"/>
      <c r="W12" s="8"/>
      <c r="X12" s="8"/>
      <c r="Y12" s="8"/>
      <c r="Z12" s="8"/>
      <c r="AA12" s="8"/>
      <c r="AB12" s="8"/>
      <c r="AC12" s="8"/>
      <c r="AD12" s="8"/>
    </row>
    <row r="13" spans="1:30" s="14" customFormat="1" ht="21.75" customHeight="1">
      <c r="A13" s="11">
        <v>1</v>
      </c>
      <c r="B13" s="12">
        <v>2</v>
      </c>
      <c r="C13" s="12">
        <v>3</v>
      </c>
      <c r="D13" s="11">
        <v>4</v>
      </c>
      <c r="E13" s="12">
        <v>5</v>
      </c>
      <c r="F13" s="12">
        <v>6</v>
      </c>
      <c r="G13" s="11">
        <v>7</v>
      </c>
      <c r="H13" s="12">
        <v>8</v>
      </c>
      <c r="I13" s="12">
        <v>9</v>
      </c>
      <c r="J13" s="11">
        <v>10</v>
      </c>
      <c r="K13" s="12">
        <v>11</v>
      </c>
      <c r="L13" s="12">
        <v>12</v>
      </c>
      <c r="M13" s="11">
        <v>13</v>
      </c>
      <c r="N13" s="12">
        <v>14</v>
      </c>
      <c r="O13" s="11">
        <v>15</v>
      </c>
      <c r="P13" s="12">
        <v>16</v>
      </c>
      <c r="Q13" s="11">
        <v>17</v>
      </c>
      <c r="R13" s="11">
        <v>15</v>
      </c>
      <c r="S13" s="12">
        <v>16</v>
      </c>
      <c r="T13" s="11">
        <v>17</v>
      </c>
      <c r="U13" s="12">
        <v>18</v>
      </c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17" customFormat="1" ht="26.25" customHeight="1">
      <c r="A14" s="65"/>
      <c r="B14" s="66" t="s">
        <v>33</v>
      </c>
      <c r="C14" s="12"/>
      <c r="D14" s="67"/>
      <c r="E14" s="67"/>
      <c r="F14" s="68"/>
      <c r="G14" s="67"/>
      <c r="H14" s="69"/>
      <c r="I14" s="67"/>
      <c r="J14" s="67"/>
      <c r="K14" s="70">
        <f aca="true" t="shared" si="0" ref="K14:P14">K15+K16+K17+K18</f>
        <v>781214.006</v>
      </c>
      <c r="L14" s="70">
        <f t="shared" si="0"/>
        <v>599782.915</v>
      </c>
      <c r="M14" s="70">
        <f t="shared" si="0"/>
        <v>0</v>
      </c>
      <c r="N14" s="70">
        <f t="shared" si="0"/>
        <v>455440</v>
      </c>
      <c r="O14" s="70">
        <f t="shared" si="0"/>
        <v>138281.367</v>
      </c>
      <c r="P14" s="70">
        <f t="shared" si="0"/>
        <v>0</v>
      </c>
      <c r="Q14" s="70"/>
      <c r="R14" s="70">
        <f>R15+R16+R17+R18</f>
        <v>185756.367</v>
      </c>
      <c r="S14" s="70">
        <f>S15+S16+S17+S18</f>
        <v>0</v>
      </c>
      <c r="T14" s="70"/>
      <c r="U14" s="69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s="20" customFormat="1" ht="23.25" customHeight="1">
      <c r="A15" s="11">
        <v>1</v>
      </c>
      <c r="B15" s="71" t="s">
        <v>34</v>
      </c>
      <c r="C15" s="12"/>
      <c r="D15" s="72"/>
      <c r="E15" s="72"/>
      <c r="F15" s="68"/>
      <c r="G15" s="72"/>
      <c r="H15" s="73"/>
      <c r="I15" s="72"/>
      <c r="J15" s="74"/>
      <c r="K15" s="75">
        <f>K34</f>
        <v>0</v>
      </c>
      <c r="L15" s="75">
        <f>L34</f>
        <v>0</v>
      </c>
      <c r="M15" s="75">
        <f>M34</f>
        <v>0</v>
      </c>
      <c r="N15" s="75">
        <f>N34</f>
        <v>0</v>
      </c>
      <c r="O15" s="120">
        <f>O34</f>
        <v>0</v>
      </c>
      <c r="P15" s="75"/>
      <c r="Q15" s="75"/>
      <c r="R15" s="120">
        <f>R34</f>
        <v>0</v>
      </c>
      <c r="S15" s="75"/>
      <c r="T15" s="75"/>
      <c r="U15" s="12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s="20" customFormat="1" ht="21" customHeight="1">
      <c r="A16" s="11">
        <v>2</v>
      </c>
      <c r="B16" s="71" t="s">
        <v>35</v>
      </c>
      <c r="C16" s="12"/>
      <c r="D16" s="72"/>
      <c r="E16" s="72"/>
      <c r="F16" s="68"/>
      <c r="G16" s="72"/>
      <c r="H16" s="73"/>
      <c r="I16" s="72"/>
      <c r="J16" s="74"/>
      <c r="K16" s="120">
        <f>K46+K54+K57+K60+K64+K78+K83</f>
        <v>736938.0290000001</v>
      </c>
      <c r="L16" s="120">
        <f>L46+L54+L57+L60+L64+L78+L83</f>
        <v>565466.202</v>
      </c>
      <c r="M16" s="120">
        <f>M46+M54+M57+M60+M64+M78+M83</f>
        <v>0</v>
      </c>
      <c r="N16" s="120">
        <f>N46+N54+N57+N60+N64+N78+N83</f>
        <v>419761</v>
      </c>
      <c r="O16" s="120">
        <f>O46+O54+O57+O60+O64+O79+O83</f>
        <v>120121.367</v>
      </c>
      <c r="P16" s="75"/>
      <c r="Q16" s="75"/>
      <c r="R16" s="120">
        <f>R46+R54+R57+R60+R64+R79+R83</f>
        <v>167596.367</v>
      </c>
      <c r="S16" s="75"/>
      <c r="T16" s="75"/>
      <c r="U16" s="75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s="20" customFormat="1" ht="24" customHeight="1">
      <c r="A17" s="11">
        <v>3</v>
      </c>
      <c r="B17" s="71" t="s">
        <v>36</v>
      </c>
      <c r="C17" s="12"/>
      <c r="D17" s="72"/>
      <c r="E17" s="72"/>
      <c r="F17" s="68"/>
      <c r="G17" s="72"/>
      <c r="H17" s="73"/>
      <c r="I17" s="72"/>
      <c r="J17" s="74"/>
      <c r="K17" s="70">
        <f>K49+K55+K58+K62+K70+K84+K80</f>
        <v>44275.977000000006</v>
      </c>
      <c r="L17" s="70">
        <f>L49+L55+L58+L62+L70+L84+L80</f>
        <v>34316.713</v>
      </c>
      <c r="M17" s="70">
        <f>M49+M55+M58+M62+M70+M84+M80</f>
        <v>0</v>
      </c>
      <c r="N17" s="70">
        <f>N49+N55+N58+N62+N70+N84+N80</f>
        <v>35679</v>
      </c>
      <c r="O17" s="70">
        <f>O49+O55+O58+O62+O70+O84+O80</f>
        <v>18160</v>
      </c>
      <c r="P17" s="75"/>
      <c r="Q17" s="75"/>
      <c r="R17" s="70">
        <f>R49+R55+R58+R62+R70+R84+R80</f>
        <v>18160</v>
      </c>
      <c r="S17" s="75"/>
      <c r="T17" s="75"/>
      <c r="U17" s="75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20" customFormat="1" ht="33" customHeight="1">
      <c r="A18" s="11">
        <v>4</v>
      </c>
      <c r="B18" s="71" t="s">
        <v>12</v>
      </c>
      <c r="C18" s="12"/>
      <c r="D18" s="72"/>
      <c r="E18" s="72"/>
      <c r="F18" s="68"/>
      <c r="G18" s="72"/>
      <c r="H18" s="73"/>
      <c r="I18" s="72"/>
      <c r="J18" s="74"/>
      <c r="K18" s="75"/>
      <c r="L18" s="75"/>
      <c r="M18" s="75"/>
      <c r="N18" s="75"/>
      <c r="O18" s="120">
        <f>O30</f>
        <v>0</v>
      </c>
      <c r="P18" s="75"/>
      <c r="Q18" s="75"/>
      <c r="R18" s="120">
        <f>R30</f>
        <v>0</v>
      </c>
      <c r="S18" s="75"/>
      <c r="T18" s="75"/>
      <c r="U18" s="75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s="20" customFormat="1" ht="25.5" customHeight="1">
      <c r="A19" s="11">
        <v>5</v>
      </c>
      <c r="B19" s="71" t="s">
        <v>37</v>
      </c>
      <c r="C19" s="12"/>
      <c r="D19" s="72"/>
      <c r="E19" s="72"/>
      <c r="F19" s="68"/>
      <c r="G19" s="72"/>
      <c r="H19" s="73"/>
      <c r="I19" s="72"/>
      <c r="J19" s="74"/>
      <c r="K19" s="75"/>
      <c r="L19" s="75"/>
      <c r="M19" s="75"/>
      <c r="N19" s="75"/>
      <c r="O19" s="120">
        <f>O87</f>
        <v>0</v>
      </c>
      <c r="P19" s="75"/>
      <c r="Q19" s="75"/>
      <c r="R19" s="120">
        <f>R87</f>
        <v>0</v>
      </c>
      <c r="S19" s="75"/>
      <c r="T19" s="75"/>
      <c r="U19" s="75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32.25" customHeight="1">
      <c r="A20" s="65" t="s">
        <v>2</v>
      </c>
      <c r="B20" s="76" t="s">
        <v>38</v>
      </c>
      <c r="C20" s="12"/>
      <c r="D20" s="67"/>
      <c r="E20" s="67"/>
      <c r="F20" s="77"/>
      <c r="G20" s="67"/>
      <c r="H20" s="78"/>
      <c r="I20" s="67"/>
      <c r="J20" s="74"/>
      <c r="K20" s="70">
        <f>SUM(K21:K30)</f>
        <v>776760.3750000001</v>
      </c>
      <c r="L20" s="70">
        <f>SUM(L21:L30)</f>
        <v>596782.915</v>
      </c>
      <c r="M20" s="70">
        <f>SUM(M21:M30)</f>
        <v>0</v>
      </c>
      <c r="N20" s="70">
        <f>SUM(N21:N30)</f>
        <v>450990</v>
      </c>
      <c r="O20" s="70">
        <f>SUM(O21:O30)</f>
        <v>138281.367</v>
      </c>
      <c r="P20" s="70"/>
      <c r="Q20" s="70"/>
      <c r="R20" s="70">
        <f>SUM(R21:R30)</f>
        <v>185756.367</v>
      </c>
      <c r="S20" s="70"/>
      <c r="T20" s="70"/>
      <c r="U20" s="70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s="20" customFormat="1" ht="20.25" customHeight="1">
      <c r="A21" s="11">
        <v>1</v>
      </c>
      <c r="B21" s="71" t="s">
        <v>3</v>
      </c>
      <c r="C21" s="12"/>
      <c r="D21" s="72"/>
      <c r="E21" s="72"/>
      <c r="F21" s="68"/>
      <c r="G21" s="72"/>
      <c r="H21" s="73"/>
      <c r="I21" s="72"/>
      <c r="J21" s="74"/>
      <c r="K21" s="75">
        <f>K35+K45</f>
        <v>38238.633</v>
      </c>
      <c r="L21" s="75">
        <f>L35+L45</f>
        <v>29733</v>
      </c>
      <c r="M21" s="75">
        <f>M35+M45</f>
        <v>0</v>
      </c>
      <c r="N21" s="75">
        <f>N35+N45</f>
        <v>26485</v>
      </c>
      <c r="O21" s="120">
        <f>O35+O45</f>
        <v>12345</v>
      </c>
      <c r="P21" s="75"/>
      <c r="Q21" s="75"/>
      <c r="R21" s="120">
        <f>R35+R45</f>
        <v>12345</v>
      </c>
      <c r="S21" s="75"/>
      <c r="T21" s="75"/>
      <c r="U21" s="75"/>
      <c r="V21" s="15"/>
      <c r="W21" s="15"/>
      <c r="X21" s="15"/>
      <c r="Y21" s="15"/>
      <c r="Z21" s="19"/>
      <c r="AA21" s="19"/>
      <c r="AB21" s="19"/>
      <c r="AC21" s="19"/>
      <c r="AD21" s="19"/>
    </row>
    <row r="22" spans="1:30" s="20" customFormat="1" ht="20.25" customHeight="1">
      <c r="A22" s="11">
        <v>2</v>
      </c>
      <c r="B22" s="71" t="s">
        <v>4</v>
      </c>
      <c r="C22" s="12"/>
      <c r="D22" s="72"/>
      <c r="E22" s="72"/>
      <c r="F22" s="68"/>
      <c r="G22" s="72"/>
      <c r="H22" s="73"/>
      <c r="I22" s="72"/>
      <c r="J22" s="74"/>
      <c r="K22" s="75">
        <f>K36+K53</f>
        <v>0</v>
      </c>
      <c r="L22" s="75">
        <f>L36+L53</f>
        <v>0</v>
      </c>
      <c r="M22" s="75">
        <f>M36+M53</f>
        <v>0</v>
      </c>
      <c r="N22" s="75">
        <f>N36+N53</f>
        <v>0</v>
      </c>
      <c r="O22" s="120">
        <f>O36+O53</f>
        <v>0</v>
      </c>
      <c r="P22" s="75"/>
      <c r="Q22" s="75"/>
      <c r="R22" s="120">
        <f>R36+R53</f>
        <v>0</v>
      </c>
      <c r="S22" s="75"/>
      <c r="T22" s="75"/>
      <c r="U22" s="75"/>
      <c r="V22" s="15"/>
      <c r="W22" s="19"/>
      <c r="X22" s="15"/>
      <c r="Y22" s="19"/>
      <c r="Z22" s="19"/>
      <c r="AA22" s="19"/>
      <c r="AB22" s="19"/>
      <c r="AC22" s="19"/>
      <c r="AD22" s="19"/>
    </row>
    <row r="23" spans="1:30" s="20" customFormat="1" ht="20.25" customHeight="1">
      <c r="A23" s="11">
        <v>3</v>
      </c>
      <c r="B23" s="71" t="s">
        <v>5</v>
      </c>
      <c r="C23" s="12"/>
      <c r="D23" s="72"/>
      <c r="E23" s="72"/>
      <c r="F23" s="68"/>
      <c r="G23" s="72"/>
      <c r="H23" s="73"/>
      <c r="I23" s="72"/>
      <c r="J23" s="74"/>
      <c r="K23" s="75">
        <f>K37+K56</f>
        <v>0</v>
      </c>
      <c r="L23" s="75">
        <f>L37+L56</f>
        <v>0</v>
      </c>
      <c r="M23" s="75">
        <f>M37+M56</f>
        <v>0</v>
      </c>
      <c r="N23" s="75">
        <f>N37+N56</f>
        <v>0</v>
      </c>
      <c r="O23" s="120">
        <f>O37+O56</f>
        <v>0</v>
      </c>
      <c r="P23" s="75"/>
      <c r="Q23" s="75"/>
      <c r="R23" s="120">
        <f>R37+R56</f>
        <v>0</v>
      </c>
      <c r="S23" s="75"/>
      <c r="T23" s="75"/>
      <c r="U23" s="12"/>
      <c r="V23" s="15"/>
      <c r="W23" s="19"/>
      <c r="X23" s="15"/>
      <c r="Y23" s="19"/>
      <c r="Z23" s="19"/>
      <c r="AA23" s="19"/>
      <c r="AB23" s="19"/>
      <c r="AC23" s="19"/>
      <c r="AD23" s="19"/>
    </row>
    <row r="24" spans="1:30" s="20" customFormat="1" ht="20.25" customHeight="1">
      <c r="A24" s="11">
        <v>4</v>
      </c>
      <c r="B24" s="71" t="s">
        <v>6</v>
      </c>
      <c r="C24" s="12"/>
      <c r="D24" s="72"/>
      <c r="E24" s="72"/>
      <c r="F24" s="68"/>
      <c r="G24" s="72"/>
      <c r="H24" s="73"/>
      <c r="I24" s="72"/>
      <c r="J24" s="74"/>
      <c r="K24" s="75">
        <f>K38+K59</f>
        <v>30021.238</v>
      </c>
      <c r="L24" s="75">
        <f>L38+L59</f>
        <v>30021.238</v>
      </c>
      <c r="M24" s="75">
        <f>M38+M59</f>
        <v>0</v>
      </c>
      <c r="N24" s="75">
        <f>N38+N59</f>
        <v>18500</v>
      </c>
      <c r="O24" s="120">
        <f>O38+O59</f>
        <v>2262</v>
      </c>
      <c r="P24" s="75"/>
      <c r="Q24" s="75"/>
      <c r="R24" s="120">
        <f>R38+R59</f>
        <v>2262</v>
      </c>
      <c r="S24" s="75"/>
      <c r="T24" s="75"/>
      <c r="U24" s="12"/>
      <c r="V24" s="15"/>
      <c r="W24" s="19"/>
      <c r="X24" s="15"/>
      <c r="Y24" s="19"/>
      <c r="Z24" s="19"/>
      <c r="AA24" s="19"/>
      <c r="AB24" s="19"/>
      <c r="AC24" s="19"/>
      <c r="AD24" s="19"/>
    </row>
    <row r="25" spans="1:30" s="20" customFormat="1" ht="20.25" customHeight="1">
      <c r="A25" s="11">
        <v>5</v>
      </c>
      <c r="B25" s="71" t="s">
        <v>7</v>
      </c>
      <c r="C25" s="12"/>
      <c r="D25" s="72"/>
      <c r="E25" s="72"/>
      <c r="F25" s="68"/>
      <c r="G25" s="72"/>
      <c r="H25" s="73"/>
      <c r="I25" s="72"/>
      <c r="J25" s="74"/>
      <c r="K25" s="75">
        <f>K39+K63</f>
        <v>690059.16</v>
      </c>
      <c r="L25" s="75">
        <f>L39+L63</f>
        <v>520040.96400000004</v>
      </c>
      <c r="M25" s="75">
        <f>M39+M63</f>
        <v>0</v>
      </c>
      <c r="N25" s="75">
        <f>N39+N63</f>
        <v>387655</v>
      </c>
      <c r="O25" s="120">
        <f>O39+O63</f>
        <v>117514.367</v>
      </c>
      <c r="P25" s="75"/>
      <c r="Q25" s="75"/>
      <c r="R25" s="120">
        <f>R39+R63</f>
        <v>164989.367</v>
      </c>
      <c r="S25" s="75"/>
      <c r="T25" s="75"/>
      <c r="U25" s="12"/>
      <c r="V25" s="15"/>
      <c r="W25" s="19"/>
      <c r="X25" s="15"/>
      <c r="Y25" s="19"/>
      <c r="Z25" s="19"/>
      <c r="AA25" s="19"/>
      <c r="AB25" s="19"/>
      <c r="AC25" s="19"/>
      <c r="AD25" s="19"/>
    </row>
    <row r="26" spans="1:30" s="20" customFormat="1" ht="20.25" customHeight="1">
      <c r="A26" s="11">
        <v>6</v>
      </c>
      <c r="B26" s="71" t="s">
        <v>8</v>
      </c>
      <c r="C26" s="12"/>
      <c r="D26" s="72"/>
      <c r="E26" s="72"/>
      <c r="F26" s="68"/>
      <c r="G26" s="72"/>
      <c r="H26" s="73"/>
      <c r="I26" s="72"/>
      <c r="J26" s="74"/>
      <c r="K26" s="75">
        <f>K40+K72</f>
        <v>0</v>
      </c>
      <c r="L26" s="75">
        <f>L40+L72</f>
        <v>0</v>
      </c>
      <c r="M26" s="75">
        <f>M40+M72</f>
        <v>0</v>
      </c>
      <c r="N26" s="75">
        <f>N40+N72</f>
        <v>0</v>
      </c>
      <c r="O26" s="79">
        <f>O40+O72</f>
        <v>0</v>
      </c>
      <c r="P26" s="75"/>
      <c r="Q26" s="75"/>
      <c r="R26" s="79">
        <f>R40+R72</f>
        <v>0</v>
      </c>
      <c r="S26" s="75"/>
      <c r="T26" s="75"/>
      <c r="U26" s="12"/>
      <c r="V26" s="15"/>
      <c r="W26" s="19"/>
      <c r="X26" s="15"/>
      <c r="Y26" s="19"/>
      <c r="Z26" s="19"/>
      <c r="AA26" s="19"/>
      <c r="AB26" s="19"/>
      <c r="AC26" s="19"/>
      <c r="AD26" s="19"/>
    </row>
    <row r="27" spans="1:30" s="20" customFormat="1" ht="20.25" customHeight="1">
      <c r="A27" s="11">
        <v>7</v>
      </c>
      <c r="B27" s="71" t="s">
        <v>9</v>
      </c>
      <c r="C27" s="12"/>
      <c r="D27" s="72"/>
      <c r="E27" s="72"/>
      <c r="F27" s="68"/>
      <c r="G27" s="72"/>
      <c r="H27" s="73"/>
      <c r="I27" s="72"/>
      <c r="J27" s="74"/>
      <c r="K27" s="75">
        <f>K41+K75</f>
        <v>0</v>
      </c>
      <c r="L27" s="75">
        <f>L41+L75</f>
        <v>0</v>
      </c>
      <c r="M27" s="75">
        <f>M41+M75</f>
        <v>0</v>
      </c>
      <c r="N27" s="75">
        <f>N41+N75</f>
        <v>0</v>
      </c>
      <c r="O27" s="79">
        <f>O41+O75</f>
        <v>0</v>
      </c>
      <c r="P27" s="75"/>
      <c r="Q27" s="75"/>
      <c r="R27" s="79">
        <f>R41+R75</f>
        <v>0</v>
      </c>
      <c r="S27" s="75"/>
      <c r="T27" s="75"/>
      <c r="U27" s="12"/>
      <c r="V27" s="15"/>
      <c r="W27" s="19"/>
      <c r="X27" s="15"/>
      <c r="Y27" s="19"/>
      <c r="Z27" s="19"/>
      <c r="AA27" s="19"/>
      <c r="AB27" s="19"/>
      <c r="AC27" s="19"/>
      <c r="AD27" s="19"/>
    </row>
    <row r="28" spans="1:30" s="20" customFormat="1" ht="20.25" customHeight="1">
      <c r="A28" s="11">
        <v>8</v>
      </c>
      <c r="B28" s="71" t="s">
        <v>10</v>
      </c>
      <c r="C28" s="12"/>
      <c r="D28" s="72"/>
      <c r="E28" s="72"/>
      <c r="F28" s="68"/>
      <c r="G28" s="72"/>
      <c r="H28" s="73"/>
      <c r="I28" s="72"/>
      <c r="J28" s="74"/>
      <c r="K28" s="75">
        <f>K42+K78</f>
        <v>4453.631</v>
      </c>
      <c r="L28" s="75">
        <f>L42+L78</f>
        <v>3000</v>
      </c>
      <c r="M28" s="75">
        <f>M42+M78</f>
        <v>0</v>
      </c>
      <c r="N28" s="75">
        <f>N42+N78</f>
        <v>4450</v>
      </c>
      <c r="O28" s="79">
        <f>O42+O78</f>
        <v>1160</v>
      </c>
      <c r="P28" s="75"/>
      <c r="Q28" s="75"/>
      <c r="R28" s="79">
        <f>R42+R78</f>
        <v>1160</v>
      </c>
      <c r="S28" s="75"/>
      <c r="T28" s="75"/>
      <c r="U28" s="12"/>
      <c r="V28" s="15"/>
      <c r="W28" s="19"/>
      <c r="X28" s="15"/>
      <c r="Y28" s="19"/>
      <c r="Z28" s="19"/>
      <c r="AA28" s="19"/>
      <c r="AB28" s="19"/>
      <c r="AC28" s="19"/>
      <c r="AD28" s="19"/>
    </row>
    <row r="29" spans="1:30" s="20" customFormat="1" ht="20.25" customHeight="1">
      <c r="A29" s="11">
        <v>9</v>
      </c>
      <c r="B29" s="71" t="s">
        <v>11</v>
      </c>
      <c r="C29" s="12"/>
      <c r="D29" s="72"/>
      <c r="E29" s="72"/>
      <c r="F29" s="68"/>
      <c r="G29" s="72"/>
      <c r="H29" s="73"/>
      <c r="I29" s="72"/>
      <c r="J29" s="74"/>
      <c r="K29" s="75">
        <f>K43+K82</f>
        <v>13987.713</v>
      </c>
      <c r="L29" s="75">
        <f>L43+L82</f>
        <v>13987.713</v>
      </c>
      <c r="M29" s="75">
        <f>M43+M82</f>
        <v>0</v>
      </c>
      <c r="N29" s="75">
        <f>N43+N82</f>
        <v>13900</v>
      </c>
      <c r="O29" s="79">
        <f>O43+O82</f>
        <v>5000</v>
      </c>
      <c r="P29" s="75"/>
      <c r="Q29" s="75"/>
      <c r="R29" s="79">
        <f>R43+R82</f>
        <v>5000</v>
      </c>
      <c r="S29" s="75"/>
      <c r="T29" s="75"/>
      <c r="U29" s="12"/>
      <c r="V29" s="15"/>
      <c r="W29" s="19"/>
      <c r="X29" s="15"/>
      <c r="Y29" s="19"/>
      <c r="Z29" s="19"/>
      <c r="AA29" s="19"/>
      <c r="AB29" s="19"/>
      <c r="AC29" s="19"/>
      <c r="AD29" s="19"/>
    </row>
    <row r="30" spans="1:30" s="20" customFormat="1" ht="20.25" customHeight="1">
      <c r="A30" s="11"/>
      <c r="B30" s="71" t="s">
        <v>12</v>
      </c>
      <c r="C30" s="12"/>
      <c r="D30" s="72"/>
      <c r="E30" s="72"/>
      <c r="F30" s="68"/>
      <c r="G30" s="72"/>
      <c r="H30" s="73"/>
      <c r="I30" s="72"/>
      <c r="J30" s="74"/>
      <c r="K30" s="75"/>
      <c r="L30" s="75"/>
      <c r="M30" s="75"/>
      <c r="N30" s="75"/>
      <c r="O30" s="80"/>
      <c r="P30" s="75"/>
      <c r="Q30" s="75"/>
      <c r="R30" s="80"/>
      <c r="S30" s="75"/>
      <c r="T30" s="75"/>
      <c r="U30" s="12"/>
      <c r="V30" s="15"/>
      <c r="W30" s="19"/>
      <c r="X30" s="15"/>
      <c r="Y30" s="19"/>
      <c r="Z30" s="19"/>
      <c r="AA30" s="19"/>
      <c r="AB30" s="19"/>
      <c r="AC30" s="19"/>
      <c r="AD30" s="19"/>
    </row>
    <row r="31" spans="1:30" s="20" customFormat="1" ht="20.25" customHeight="1">
      <c r="A31" s="65"/>
      <c r="B31" s="76" t="s">
        <v>37</v>
      </c>
      <c r="C31" s="69"/>
      <c r="D31" s="67"/>
      <c r="E31" s="67"/>
      <c r="F31" s="77"/>
      <c r="G31" s="67"/>
      <c r="H31" s="78"/>
      <c r="I31" s="67"/>
      <c r="J31" s="64"/>
      <c r="K31" s="70"/>
      <c r="L31" s="70"/>
      <c r="M31" s="70"/>
      <c r="N31" s="70"/>
      <c r="O31" s="70"/>
      <c r="P31" s="75"/>
      <c r="Q31" s="75"/>
      <c r="R31" s="70"/>
      <c r="S31" s="75"/>
      <c r="T31" s="75"/>
      <c r="U31" s="12"/>
      <c r="V31" s="19"/>
      <c r="W31" s="19"/>
      <c r="X31" s="15"/>
      <c r="Y31" s="19"/>
      <c r="Z31" s="19"/>
      <c r="AA31" s="19"/>
      <c r="AB31" s="19"/>
      <c r="AC31" s="19"/>
      <c r="AD31" s="19"/>
    </row>
    <row r="32" spans="1:30" s="17" customFormat="1" ht="24.75" customHeight="1">
      <c r="A32" s="65"/>
      <c r="B32" s="76" t="s">
        <v>39</v>
      </c>
      <c r="C32" s="12"/>
      <c r="D32" s="67"/>
      <c r="E32" s="67"/>
      <c r="F32" s="77"/>
      <c r="G32" s="67"/>
      <c r="H32" s="78"/>
      <c r="I32" s="67"/>
      <c r="J32" s="74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69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s="17" customFormat="1" ht="32.25" customHeight="1">
      <c r="A33" s="65" t="s">
        <v>13</v>
      </c>
      <c r="B33" s="76" t="s">
        <v>38</v>
      </c>
      <c r="C33" s="12"/>
      <c r="D33" s="67"/>
      <c r="E33" s="67"/>
      <c r="F33" s="77"/>
      <c r="G33" s="67"/>
      <c r="H33" s="78"/>
      <c r="I33" s="67"/>
      <c r="J33" s="74"/>
      <c r="K33" s="70">
        <f>K34+K44</f>
        <v>776760.3750000001</v>
      </c>
      <c r="L33" s="70">
        <f>L34+L44</f>
        <v>596782.915</v>
      </c>
      <c r="M33" s="70">
        <f>M34+M44</f>
        <v>0</v>
      </c>
      <c r="N33" s="70">
        <f>N34+N44</f>
        <v>450990</v>
      </c>
      <c r="O33" s="70">
        <f>O34+O44+O86</f>
        <v>138281.367</v>
      </c>
      <c r="P33" s="70"/>
      <c r="Q33" s="70"/>
      <c r="R33" s="70">
        <f>R34+R44+R86</f>
        <v>185756.367</v>
      </c>
      <c r="S33" s="70"/>
      <c r="T33" s="70"/>
      <c r="U33" s="69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s="17" customFormat="1" ht="23.25" customHeight="1">
      <c r="A34" s="65" t="s">
        <v>40</v>
      </c>
      <c r="B34" s="76" t="s">
        <v>41</v>
      </c>
      <c r="C34" s="78"/>
      <c r="D34" s="67"/>
      <c r="E34" s="67"/>
      <c r="F34" s="77"/>
      <c r="G34" s="67"/>
      <c r="H34" s="78"/>
      <c r="I34" s="67"/>
      <c r="J34" s="74"/>
      <c r="K34" s="70">
        <f>K35+K36+K37+K38+K39+K40+K41+K42+K43</f>
        <v>0</v>
      </c>
      <c r="L34" s="70">
        <f>L35+L36+L37+L38+L39+L40+L41+L42+L43</f>
        <v>0</v>
      </c>
      <c r="M34" s="70">
        <f>M35+M36+M37+M38+M39+M40+M41+M42+M43</f>
        <v>0</v>
      </c>
      <c r="N34" s="70">
        <f>N35+N36+N37+N38+N39+N40+N41+N42+N43</f>
        <v>0</v>
      </c>
      <c r="O34" s="70">
        <f>O35+O36+O37+O38+O39+O40+O41+O42+O43</f>
        <v>0</v>
      </c>
      <c r="P34" s="70"/>
      <c r="Q34" s="70"/>
      <c r="R34" s="70">
        <f>R35+R36+R37+R38+R39+R40+R41+R42+R43</f>
        <v>0</v>
      </c>
      <c r="S34" s="70"/>
      <c r="T34" s="70"/>
      <c r="U34" s="69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s="17" customFormat="1" ht="15.75">
      <c r="A35" s="65" t="s">
        <v>42</v>
      </c>
      <c r="B35" s="76" t="s">
        <v>43</v>
      </c>
      <c r="C35" s="78"/>
      <c r="D35" s="67"/>
      <c r="E35" s="67"/>
      <c r="F35" s="77"/>
      <c r="G35" s="67"/>
      <c r="H35" s="78"/>
      <c r="I35" s="67"/>
      <c r="J35" s="74"/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69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s="17" customFormat="1" ht="15.75">
      <c r="A36" s="65" t="s">
        <v>46</v>
      </c>
      <c r="B36" s="76" t="s">
        <v>47</v>
      </c>
      <c r="C36" s="78"/>
      <c r="D36" s="67"/>
      <c r="E36" s="67"/>
      <c r="F36" s="77"/>
      <c r="G36" s="67"/>
      <c r="H36" s="78"/>
      <c r="I36" s="67"/>
      <c r="J36" s="74"/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69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s="17" customFormat="1" ht="25.5" customHeight="1">
      <c r="A37" s="65" t="s">
        <v>48</v>
      </c>
      <c r="B37" s="76" t="s">
        <v>49</v>
      </c>
      <c r="C37" s="78"/>
      <c r="D37" s="67"/>
      <c r="E37" s="67"/>
      <c r="F37" s="77"/>
      <c r="G37" s="67"/>
      <c r="H37" s="78"/>
      <c r="I37" s="67"/>
      <c r="J37" s="74"/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/>
      <c r="Q37" s="82"/>
      <c r="R37" s="82">
        <v>0</v>
      </c>
      <c r="S37" s="82"/>
      <c r="T37" s="82"/>
      <c r="U37" s="82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s="20" customFormat="1" ht="20.25" customHeight="1">
      <c r="A38" s="65" t="s">
        <v>50</v>
      </c>
      <c r="B38" s="76" t="s">
        <v>51</v>
      </c>
      <c r="C38" s="78"/>
      <c r="D38" s="67"/>
      <c r="E38" s="67"/>
      <c r="F38" s="77"/>
      <c r="G38" s="67"/>
      <c r="H38" s="78"/>
      <c r="I38" s="67"/>
      <c r="J38" s="74"/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s="20" customFormat="1" ht="20.25" customHeight="1">
      <c r="A39" s="65" t="s">
        <v>53</v>
      </c>
      <c r="B39" s="76" t="s">
        <v>54</v>
      </c>
      <c r="C39" s="12"/>
      <c r="D39" s="67"/>
      <c r="E39" s="74"/>
      <c r="F39" s="68"/>
      <c r="G39" s="12"/>
      <c r="H39" s="73"/>
      <c r="I39" s="12"/>
      <c r="J39" s="69"/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s="20" customFormat="1" ht="31.5">
      <c r="A40" s="65" t="s">
        <v>58</v>
      </c>
      <c r="B40" s="76" t="s">
        <v>59</v>
      </c>
      <c r="C40" s="64"/>
      <c r="D40" s="69"/>
      <c r="E40" s="64"/>
      <c r="F40" s="77"/>
      <c r="G40" s="67"/>
      <c r="H40" s="78"/>
      <c r="I40" s="85"/>
      <c r="J40" s="74"/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/>
      <c r="Q40" s="82"/>
      <c r="R40" s="82">
        <v>0</v>
      </c>
      <c r="S40" s="82"/>
      <c r="T40" s="82"/>
      <c r="U40" s="82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s="20" customFormat="1" ht="20.25" customHeight="1">
      <c r="A41" s="65" t="s">
        <v>60</v>
      </c>
      <c r="B41" s="86" t="s">
        <v>61</v>
      </c>
      <c r="C41" s="72"/>
      <c r="D41" s="12"/>
      <c r="E41" s="74"/>
      <c r="F41" s="87"/>
      <c r="G41" s="12"/>
      <c r="H41" s="88"/>
      <c r="I41" s="12"/>
      <c r="J41" s="12"/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/>
      <c r="Q41" s="89"/>
      <c r="R41" s="89">
        <v>0</v>
      </c>
      <c r="S41" s="89"/>
      <c r="T41" s="89"/>
      <c r="U41" s="12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s="20" customFormat="1" ht="20.25" customHeight="1">
      <c r="A42" s="65" t="s">
        <v>62</v>
      </c>
      <c r="B42" s="86" t="s">
        <v>63</v>
      </c>
      <c r="C42" s="72"/>
      <c r="D42" s="12"/>
      <c r="E42" s="74"/>
      <c r="F42" s="87"/>
      <c r="G42" s="12"/>
      <c r="H42" s="88"/>
      <c r="I42" s="12"/>
      <c r="J42" s="12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12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17" customFormat="1" ht="20.25" customHeight="1">
      <c r="A43" s="65" t="s">
        <v>64</v>
      </c>
      <c r="B43" s="86" t="s">
        <v>65</v>
      </c>
      <c r="C43" s="72"/>
      <c r="D43" s="12"/>
      <c r="E43" s="74"/>
      <c r="F43" s="87"/>
      <c r="G43" s="12"/>
      <c r="H43" s="88"/>
      <c r="I43" s="12"/>
      <c r="J43" s="12"/>
      <c r="K43" s="90"/>
      <c r="L43" s="90"/>
      <c r="M43" s="90"/>
      <c r="N43" s="90"/>
      <c r="O43" s="90"/>
      <c r="P43" s="90">
        <v>0</v>
      </c>
      <c r="Q43" s="90">
        <v>0</v>
      </c>
      <c r="R43" s="90"/>
      <c r="S43" s="90">
        <v>0</v>
      </c>
      <c r="T43" s="90">
        <v>0</v>
      </c>
      <c r="U43" s="90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s="20" customFormat="1" ht="42.75">
      <c r="A44" s="65" t="s">
        <v>66</v>
      </c>
      <c r="B44" s="91" t="s">
        <v>67</v>
      </c>
      <c r="C44" s="78"/>
      <c r="D44" s="67"/>
      <c r="E44" s="92"/>
      <c r="F44" s="77"/>
      <c r="G44" s="67"/>
      <c r="H44" s="78"/>
      <c r="I44" s="85"/>
      <c r="J44" s="74"/>
      <c r="K44" s="70">
        <f>K45+K53+K56+K59+K63+K72+K75+K78+K82</f>
        <v>776760.3750000001</v>
      </c>
      <c r="L44" s="70">
        <f>L45+L53+L56+L59+L63+L72+L75+L78+L82</f>
        <v>596782.915</v>
      </c>
      <c r="M44" s="70">
        <f>M45+M53+M56+M59+M63+M72+M75+M78+M82</f>
        <v>0</v>
      </c>
      <c r="N44" s="70">
        <f>N45+N53+N56+N59+N63+N72+N75+N78+N82</f>
        <v>450990</v>
      </c>
      <c r="O44" s="70">
        <f>O45+O53+O56+O59+O63+O72+O75+O78+O82</f>
        <v>138281.367</v>
      </c>
      <c r="P44" s="70"/>
      <c r="Q44" s="70"/>
      <c r="R44" s="70">
        <f>R45+R53+R56+R59+R63+R72+R75+R78+R82</f>
        <v>185756.367</v>
      </c>
      <c r="S44" s="70"/>
      <c r="T44" s="70"/>
      <c r="U44" s="12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20" customFormat="1" ht="24.75" customHeight="1">
      <c r="A45" s="65" t="s">
        <v>42</v>
      </c>
      <c r="B45" s="91" t="s">
        <v>43</v>
      </c>
      <c r="C45" s="78"/>
      <c r="D45" s="67"/>
      <c r="E45" s="92"/>
      <c r="F45" s="77"/>
      <c r="G45" s="67"/>
      <c r="H45" s="78"/>
      <c r="I45" s="85"/>
      <c r="J45" s="74"/>
      <c r="K45" s="70">
        <f aca="true" t="shared" si="1" ref="K45:Q45">K46+K49</f>
        <v>38238.633</v>
      </c>
      <c r="L45" s="70">
        <f t="shared" si="1"/>
        <v>29733</v>
      </c>
      <c r="M45" s="70">
        <f t="shared" si="1"/>
        <v>0</v>
      </c>
      <c r="N45" s="70">
        <f t="shared" si="1"/>
        <v>26485</v>
      </c>
      <c r="O45" s="70">
        <f t="shared" si="1"/>
        <v>12345</v>
      </c>
      <c r="P45" s="70">
        <f t="shared" si="1"/>
        <v>0</v>
      </c>
      <c r="Q45" s="70">
        <f t="shared" si="1"/>
        <v>0</v>
      </c>
      <c r="R45" s="70">
        <f>R46+R49</f>
        <v>12345</v>
      </c>
      <c r="S45" s="70">
        <f>S46+S49</f>
        <v>0</v>
      </c>
      <c r="T45" s="70">
        <f>T46+T49</f>
        <v>0</v>
      </c>
      <c r="U45" s="12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20" customFormat="1" ht="21.75" customHeight="1">
      <c r="A46" s="65"/>
      <c r="B46" s="76" t="s">
        <v>68</v>
      </c>
      <c r="C46" s="78"/>
      <c r="D46" s="67"/>
      <c r="E46" s="92"/>
      <c r="F46" s="77"/>
      <c r="G46" s="67"/>
      <c r="H46" s="78"/>
      <c r="I46" s="85"/>
      <c r="J46" s="74"/>
      <c r="K46" s="70">
        <f>SUM(K47:K48)</f>
        <v>12404</v>
      </c>
      <c r="L46" s="70">
        <f>SUM(L47:L48)</f>
        <v>12404</v>
      </c>
      <c r="M46" s="70">
        <f>SUM(M47:M48)</f>
        <v>0</v>
      </c>
      <c r="N46" s="70">
        <f>SUM(N47:N48)</f>
        <v>9156</v>
      </c>
      <c r="O46" s="70">
        <f>SUM(O47:O48)</f>
        <v>345</v>
      </c>
      <c r="P46" s="70">
        <f>SUM(P47:P47)</f>
        <v>0</v>
      </c>
      <c r="Q46" s="70">
        <f>SUM(Q47:Q47)</f>
        <v>0</v>
      </c>
      <c r="R46" s="70">
        <f>SUM(R47:R48)</f>
        <v>345</v>
      </c>
      <c r="S46" s="70">
        <f>SUM(S47:S47)</f>
        <v>0</v>
      </c>
      <c r="T46" s="70">
        <f>SUM(T47:T47)</f>
        <v>0</v>
      </c>
      <c r="U46" s="12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s="20" customFormat="1" ht="0.75" customHeight="1">
      <c r="A47" s="81"/>
      <c r="B47" s="121"/>
      <c r="C47" s="75"/>
      <c r="D47" s="75"/>
      <c r="E47" s="99"/>
      <c r="F47" s="80"/>
      <c r="G47" s="75"/>
      <c r="H47" s="75"/>
      <c r="I47" s="75"/>
      <c r="J47" s="12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3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20" customFormat="1" ht="63">
      <c r="A48" s="81">
        <v>1</v>
      </c>
      <c r="B48" s="121" t="s">
        <v>177</v>
      </c>
      <c r="C48" s="75" t="s">
        <v>87</v>
      </c>
      <c r="D48" s="75" t="s">
        <v>178</v>
      </c>
      <c r="E48" s="99" t="s">
        <v>101</v>
      </c>
      <c r="F48" s="80">
        <v>7561462</v>
      </c>
      <c r="G48" s="75">
        <v>491</v>
      </c>
      <c r="H48" s="75"/>
      <c r="I48" s="75" t="s">
        <v>91</v>
      </c>
      <c r="J48" s="12" t="s">
        <v>179</v>
      </c>
      <c r="K48" s="75">
        <v>12404</v>
      </c>
      <c r="L48" s="75">
        <v>12404</v>
      </c>
      <c r="M48" s="75"/>
      <c r="N48" s="75">
        <v>9156</v>
      </c>
      <c r="O48" s="75">
        <v>345</v>
      </c>
      <c r="P48" s="75"/>
      <c r="Q48" s="75"/>
      <c r="R48" s="75">
        <v>345</v>
      </c>
      <c r="S48" s="75"/>
      <c r="T48" s="75"/>
      <c r="U48" s="73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20" customFormat="1" ht="25.5" customHeight="1">
      <c r="A49" s="65"/>
      <c r="B49" s="76" t="s">
        <v>69</v>
      </c>
      <c r="C49" s="78"/>
      <c r="D49" s="67"/>
      <c r="E49" s="92"/>
      <c r="F49" s="77"/>
      <c r="G49" s="67"/>
      <c r="H49" s="78"/>
      <c r="I49" s="85"/>
      <c r="J49" s="74"/>
      <c r="K49" s="70">
        <f>SUM(K50:K51)</f>
        <v>25834.633</v>
      </c>
      <c r="L49" s="70">
        <f>SUM(L50:L51)</f>
        <v>17329</v>
      </c>
      <c r="M49" s="70">
        <f>SUM(M50:M51)</f>
        <v>0</v>
      </c>
      <c r="N49" s="70">
        <f>SUM(N50:N51)</f>
        <v>17329</v>
      </c>
      <c r="O49" s="70">
        <f>SUM(O50:O51)</f>
        <v>12000</v>
      </c>
      <c r="P49" s="70">
        <f>P50</f>
        <v>0</v>
      </c>
      <c r="Q49" s="70">
        <f>Q50</f>
        <v>0</v>
      </c>
      <c r="R49" s="70">
        <f>SUM(R50:R51)</f>
        <v>12000</v>
      </c>
      <c r="S49" s="70">
        <f>S50</f>
        <v>0</v>
      </c>
      <c r="T49" s="70">
        <f>T50</f>
        <v>0</v>
      </c>
      <c r="U49" s="12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20" customFormat="1" ht="126">
      <c r="A50" s="11">
        <v>2</v>
      </c>
      <c r="B50" s="71" t="s">
        <v>77</v>
      </c>
      <c r="C50" s="75" t="s">
        <v>93</v>
      </c>
      <c r="D50" s="75" t="s">
        <v>88</v>
      </c>
      <c r="E50" s="99" t="s">
        <v>101</v>
      </c>
      <c r="F50" s="80">
        <v>7482252</v>
      </c>
      <c r="G50" s="75">
        <v>491</v>
      </c>
      <c r="H50" s="75">
        <v>0</v>
      </c>
      <c r="I50" s="75" t="s">
        <v>89</v>
      </c>
      <c r="J50" s="12" t="s">
        <v>146</v>
      </c>
      <c r="K50" s="75">
        <v>18320</v>
      </c>
      <c r="L50" s="75">
        <v>12524</v>
      </c>
      <c r="M50" s="75"/>
      <c r="N50" s="75">
        <v>12524</v>
      </c>
      <c r="O50" s="75">
        <v>7000</v>
      </c>
      <c r="P50" s="75"/>
      <c r="Q50" s="75"/>
      <c r="R50" s="75">
        <v>7000</v>
      </c>
      <c r="S50" s="75"/>
      <c r="T50" s="75"/>
      <c r="U50" s="12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s="20" customFormat="1" ht="94.5">
      <c r="A51" s="11">
        <v>3</v>
      </c>
      <c r="B51" s="71" t="s">
        <v>158</v>
      </c>
      <c r="C51" s="75" t="s">
        <v>139</v>
      </c>
      <c r="D51" s="75" t="s">
        <v>159</v>
      </c>
      <c r="E51" s="99" t="s">
        <v>101</v>
      </c>
      <c r="F51" s="80">
        <v>7648511</v>
      </c>
      <c r="G51" s="249" t="s">
        <v>165</v>
      </c>
      <c r="H51" s="75"/>
      <c r="I51" s="75" t="s">
        <v>147</v>
      </c>
      <c r="J51" s="12" t="s">
        <v>148</v>
      </c>
      <c r="K51" s="75">
        <v>7514.633</v>
      </c>
      <c r="L51" s="75">
        <v>4805</v>
      </c>
      <c r="M51" s="75"/>
      <c r="N51" s="75">
        <v>4805</v>
      </c>
      <c r="O51" s="75">
        <v>5000</v>
      </c>
      <c r="P51" s="75"/>
      <c r="Q51" s="75"/>
      <c r="R51" s="75">
        <v>5000</v>
      </c>
      <c r="S51" s="75"/>
      <c r="T51" s="75"/>
      <c r="U51" s="12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20" customFormat="1" ht="15.75">
      <c r="A52" s="11"/>
      <c r="B52" s="71"/>
      <c r="C52" s="75"/>
      <c r="D52" s="75"/>
      <c r="E52" s="99"/>
      <c r="F52" s="80"/>
      <c r="G52" s="75"/>
      <c r="H52" s="75"/>
      <c r="I52" s="75"/>
      <c r="J52" s="12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12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20" customFormat="1" ht="22.5" customHeight="1">
      <c r="A53" s="65" t="s">
        <v>46</v>
      </c>
      <c r="B53" s="91" t="s">
        <v>47</v>
      </c>
      <c r="C53" s="78"/>
      <c r="D53" s="67"/>
      <c r="E53" s="92"/>
      <c r="F53" s="77"/>
      <c r="G53" s="67"/>
      <c r="H53" s="78"/>
      <c r="I53" s="85"/>
      <c r="J53" s="74"/>
      <c r="K53" s="70">
        <f aca="true" t="shared" si="2" ref="K53:Q53">K54+K55</f>
        <v>0</v>
      </c>
      <c r="L53" s="70">
        <f t="shared" si="2"/>
        <v>0</v>
      </c>
      <c r="M53" s="70">
        <f t="shared" si="2"/>
        <v>0</v>
      </c>
      <c r="N53" s="70">
        <f t="shared" si="2"/>
        <v>0</v>
      </c>
      <c r="O53" s="70">
        <f t="shared" si="2"/>
        <v>0</v>
      </c>
      <c r="P53" s="70">
        <f t="shared" si="2"/>
        <v>0</v>
      </c>
      <c r="Q53" s="70">
        <f t="shared" si="2"/>
        <v>0</v>
      </c>
      <c r="R53" s="70">
        <f>R54+R55</f>
        <v>0</v>
      </c>
      <c r="S53" s="70">
        <f>S54+S55</f>
        <v>0</v>
      </c>
      <c r="T53" s="70">
        <f>T54+T55</f>
        <v>0</v>
      </c>
      <c r="U53" s="12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20" customFormat="1" ht="22.5" customHeight="1">
      <c r="A54" s="65"/>
      <c r="B54" s="76" t="s">
        <v>68</v>
      </c>
      <c r="C54" s="78"/>
      <c r="D54" s="67"/>
      <c r="E54" s="92"/>
      <c r="F54" s="77"/>
      <c r="G54" s="67"/>
      <c r="H54" s="78"/>
      <c r="I54" s="85"/>
      <c r="J54" s="74"/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12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s="20" customFormat="1" ht="22.5" customHeight="1">
      <c r="A55" s="65"/>
      <c r="B55" s="76" t="s">
        <v>69</v>
      </c>
      <c r="C55" s="78"/>
      <c r="D55" s="67"/>
      <c r="E55" s="92"/>
      <c r="F55" s="77"/>
      <c r="G55" s="67"/>
      <c r="H55" s="78"/>
      <c r="I55" s="85"/>
      <c r="J55" s="74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12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s="20" customFormat="1" ht="22.5" customHeight="1">
      <c r="A56" s="65" t="s">
        <v>48</v>
      </c>
      <c r="B56" s="91" t="s">
        <v>49</v>
      </c>
      <c r="C56" s="78"/>
      <c r="D56" s="67"/>
      <c r="E56" s="92"/>
      <c r="F56" s="77"/>
      <c r="G56" s="67"/>
      <c r="H56" s="78"/>
      <c r="I56" s="85"/>
      <c r="J56" s="74"/>
      <c r="K56" s="70">
        <f>K57+K58</f>
        <v>0</v>
      </c>
      <c r="L56" s="70">
        <f>L57+L58</f>
        <v>0</v>
      </c>
      <c r="M56" s="70">
        <f>M57+M58</f>
        <v>0</v>
      </c>
      <c r="N56" s="70">
        <f>N57+N58</f>
        <v>0</v>
      </c>
      <c r="O56" s="70">
        <f>O57+O58</f>
        <v>0</v>
      </c>
      <c r="P56" s="70"/>
      <c r="Q56" s="70"/>
      <c r="R56" s="70">
        <f>R57+R58</f>
        <v>0</v>
      </c>
      <c r="S56" s="70"/>
      <c r="T56" s="70"/>
      <c r="U56" s="12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s="20" customFormat="1" ht="22.5" customHeight="1">
      <c r="A57" s="65"/>
      <c r="B57" s="76" t="s">
        <v>68</v>
      </c>
      <c r="C57" s="78"/>
      <c r="D57" s="67"/>
      <c r="E57" s="92"/>
      <c r="F57" s="77"/>
      <c r="G57" s="67"/>
      <c r="H57" s="78"/>
      <c r="I57" s="85"/>
      <c r="J57" s="74"/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/>
      <c r="Q57" s="70"/>
      <c r="R57" s="70">
        <v>0</v>
      </c>
      <c r="S57" s="70"/>
      <c r="T57" s="70"/>
      <c r="U57" s="12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s="20" customFormat="1" ht="22.5" customHeight="1">
      <c r="A58" s="65"/>
      <c r="B58" s="76" t="s">
        <v>69</v>
      </c>
      <c r="C58" s="78"/>
      <c r="D58" s="67"/>
      <c r="E58" s="92"/>
      <c r="F58" s="77"/>
      <c r="G58" s="67"/>
      <c r="H58" s="78"/>
      <c r="I58" s="85"/>
      <c r="J58" s="74"/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/>
      <c r="Q58" s="70"/>
      <c r="R58" s="70">
        <v>0</v>
      </c>
      <c r="S58" s="70"/>
      <c r="T58" s="70"/>
      <c r="U58" s="12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s="20" customFormat="1" ht="22.5" customHeight="1">
      <c r="A59" s="65" t="s">
        <v>50</v>
      </c>
      <c r="B59" s="76" t="s">
        <v>51</v>
      </c>
      <c r="C59" s="73"/>
      <c r="D59" s="78"/>
      <c r="E59" s="96"/>
      <c r="F59" s="77"/>
      <c r="G59" s="78"/>
      <c r="H59" s="97"/>
      <c r="I59" s="94"/>
      <c r="J59" s="74"/>
      <c r="K59" s="70">
        <f aca="true" t="shared" si="3" ref="K59:Q59">K60+K62</f>
        <v>30021.238</v>
      </c>
      <c r="L59" s="70">
        <f t="shared" si="3"/>
        <v>30021.238</v>
      </c>
      <c r="M59" s="70">
        <f t="shared" si="3"/>
        <v>0</v>
      </c>
      <c r="N59" s="70">
        <f t="shared" si="3"/>
        <v>18500</v>
      </c>
      <c r="O59" s="70">
        <f t="shared" si="3"/>
        <v>2262</v>
      </c>
      <c r="P59" s="70">
        <f t="shared" si="3"/>
        <v>0</v>
      </c>
      <c r="Q59" s="70">
        <f t="shared" si="3"/>
        <v>0</v>
      </c>
      <c r="R59" s="70">
        <f>R60+R62</f>
        <v>2262</v>
      </c>
      <c r="S59" s="70">
        <f>S60+S62</f>
        <v>0</v>
      </c>
      <c r="T59" s="70">
        <f>T60+T62</f>
        <v>0</v>
      </c>
      <c r="U59" s="12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 s="20" customFormat="1" ht="22.5" customHeight="1">
      <c r="A60" s="65"/>
      <c r="B60" s="76" t="s">
        <v>68</v>
      </c>
      <c r="C60" s="73"/>
      <c r="D60" s="78"/>
      <c r="E60" s="96"/>
      <c r="F60" s="77"/>
      <c r="G60" s="78"/>
      <c r="H60" s="97"/>
      <c r="I60" s="94"/>
      <c r="J60" s="74"/>
      <c r="K60" s="70">
        <f aca="true" t="shared" si="4" ref="K60:T60">SUM(K61)</f>
        <v>30021.238</v>
      </c>
      <c r="L60" s="70">
        <f t="shared" si="4"/>
        <v>30021.238</v>
      </c>
      <c r="M60" s="70">
        <f t="shared" si="4"/>
        <v>0</v>
      </c>
      <c r="N60" s="70">
        <f t="shared" si="4"/>
        <v>18500</v>
      </c>
      <c r="O60" s="70">
        <f t="shared" si="4"/>
        <v>2262</v>
      </c>
      <c r="P60" s="70">
        <f t="shared" si="4"/>
        <v>0</v>
      </c>
      <c r="Q60" s="70">
        <f t="shared" si="4"/>
        <v>0</v>
      </c>
      <c r="R60" s="70">
        <f t="shared" si="4"/>
        <v>2262</v>
      </c>
      <c r="S60" s="70">
        <f t="shared" si="4"/>
        <v>0</v>
      </c>
      <c r="T60" s="70">
        <f t="shared" si="4"/>
        <v>0</v>
      </c>
      <c r="U60" s="70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s="20" customFormat="1" ht="114.75" customHeight="1">
      <c r="A61" s="81">
        <v>4</v>
      </c>
      <c r="B61" s="71" t="s">
        <v>78</v>
      </c>
      <c r="C61" s="12" t="s">
        <v>92</v>
      </c>
      <c r="D61" s="75" t="s">
        <v>88</v>
      </c>
      <c r="E61" s="99" t="s">
        <v>101</v>
      </c>
      <c r="F61" s="80">
        <v>7563027</v>
      </c>
      <c r="G61" s="75">
        <v>223</v>
      </c>
      <c r="H61" s="75">
        <v>0</v>
      </c>
      <c r="I61" s="75" t="s">
        <v>89</v>
      </c>
      <c r="J61" s="12" t="s">
        <v>151</v>
      </c>
      <c r="K61" s="75">
        <v>30021.238</v>
      </c>
      <c r="L61" s="75">
        <v>30021.238</v>
      </c>
      <c r="M61" s="75"/>
      <c r="N61" s="75">
        <v>18500</v>
      </c>
      <c r="O61" s="75">
        <v>2262</v>
      </c>
      <c r="P61" s="75"/>
      <c r="Q61" s="75"/>
      <c r="R61" s="75">
        <v>2262</v>
      </c>
      <c r="S61" s="75"/>
      <c r="T61" s="75"/>
      <c r="U61" s="12" t="s">
        <v>245</v>
      </c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s="20" customFormat="1" ht="21.75" customHeight="1">
      <c r="A62" s="65"/>
      <c r="B62" s="76" t="s">
        <v>69</v>
      </c>
      <c r="C62" s="73"/>
      <c r="D62" s="78"/>
      <c r="E62" s="96"/>
      <c r="F62" s="77"/>
      <c r="G62" s="78"/>
      <c r="H62" s="97"/>
      <c r="I62" s="94"/>
      <c r="J62" s="74"/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12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s="20" customFormat="1" ht="21.75" customHeight="1">
      <c r="A63" s="65" t="s">
        <v>53</v>
      </c>
      <c r="B63" s="76" t="s">
        <v>54</v>
      </c>
      <c r="C63" s="78"/>
      <c r="D63" s="67"/>
      <c r="E63" s="92"/>
      <c r="F63" s="77"/>
      <c r="G63" s="67"/>
      <c r="H63" s="78"/>
      <c r="I63" s="85"/>
      <c r="J63" s="74"/>
      <c r="K63" s="70">
        <f>K64+K70</f>
        <v>690059.16</v>
      </c>
      <c r="L63" s="70">
        <f>L64+L70</f>
        <v>520040.96400000004</v>
      </c>
      <c r="M63" s="70">
        <f>M64+M70</f>
        <v>0</v>
      </c>
      <c r="N63" s="70">
        <f>N64+N70</f>
        <v>387655</v>
      </c>
      <c r="O63" s="70">
        <f>O64+O70</f>
        <v>117514.367</v>
      </c>
      <c r="P63" s="70"/>
      <c r="Q63" s="70"/>
      <c r="R63" s="70">
        <f>R64+R70</f>
        <v>164989.367</v>
      </c>
      <c r="S63" s="70"/>
      <c r="T63" s="70"/>
      <c r="U63" s="12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s="20" customFormat="1" ht="21.75" customHeight="1">
      <c r="A64" s="65"/>
      <c r="B64" s="76" t="s">
        <v>86</v>
      </c>
      <c r="C64" s="78"/>
      <c r="D64" s="67"/>
      <c r="E64" s="92"/>
      <c r="F64" s="77"/>
      <c r="G64" s="67"/>
      <c r="H64" s="78"/>
      <c r="I64" s="85"/>
      <c r="J64" s="12"/>
      <c r="K64" s="70">
        <f aca="true" t="shared" si="5" ref="K64:Q64">SUM(K65:K69)</f>
        <v>690059.16</v>
      </c>
      <c r="L64" s="70">
        <f t="shared" si="5"/>
        <v>520040.96400000004</v>
      </c>
      <c r="M64" s="70">
        <f t="shared" si="5"/>
        <v>0</v>
      </c>
      <c r="N64" s="70">
        <f t="shared" si="5"/>
        <v>387655</v>
      </c>
      <c r="O64" s="70">
        <f t="shared" si="5"/>
        <v>117514.367</v>
      </c>
      <c r="P64" s="70">
        <f t="shared" si="5"/>
        <v>0</v>
      </c>
      <c r="Q64" s="70">
        <f t="shared" si="5"/>
        <v>0</v>
      </c>
      <c r="R64" s="70">
        <f>SUM(R65:R69)</f>
        <v>164989.367</v>
      </c>
      <c r="S64" s="70">
        <f>SUM(S65:S65)</f>
        <v>0</v>
      </c>
      <c r="T64" s="70">
        <f>SUM(T65:T65)</f>
        <v>0</v>
      </c>
      <c r="U64" s="70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 s="20" customFormat="1" ht="78.75" customHeight="1">
      <c r="A65" s="81">
        <v>5</v>
      </c>
      <c r="B65" s="122" t="s">
        <v>103</v>
      </c>
      <c r="C65" s="12" t="s">
        <v>79</v>
      </c>
      <c r="D65" s="75" t="s">
        <v>80</v>
      </c>
      <c r="E65" s="99" t="s">
        <v>101</v>
      </c>
      <c r="F65" s="123">
        <v>7487376</v>
      </c>
      <c r="G65" s="124">
        <v>223</v>
      </c>
      <c r="H65" s="75">
        <v>0</v>
      </c>
      <c r="I65" s="75" t="s">
        <v>81</v>
      </c>
      <c r="J65" s="382" t="s">
        <v>106</v>
      </c>
      <c r="K65" s="125">
        <v>81029.58</v>
      </c>
      <c r="L65" s="124">
        <v>74454.982</v>
      </c>
      <c r="M65" s="81"/>
      <c r="N65" s="81">
        <v>10600</v>
      </c>
      <c r="O65" s="75">
        <v>1398</v>
      </c>
      <c r="P65" s="75"/>
      <c r="Q65" s="75"/>
      <c r="R65" s="75">
        <v>1398</v>
      </c>
      <c r="S65" s="75"/>
      <c r="T65" s="75"/>
      <c r="U65" s="12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 s="20" customFormat="1" ht="31.5">
      <c r="A66" s="81" t="s">
        <v>104</v>
      </c>
      <c r="B66" s="122" t="s">
        <v>105</v>
      </c>
      <c r="C66" s="12"/>
      <c r="D66" s="75"/>
      <c r="E66" s="12"/>
      <c r="F66" s="123"/>
      <c r="G66" s="124"/>
      <c r="H66" s="75"/>
      <c r="I66" s="75" t="s">
        <v>81</v>
      </c>
      <c r="J66" s="382"/>
      <c r="K66" s="125">
        <v>81029.58</v>
      </c>
      <c r="L66" s="124">
        <v>74454.982</v>
      </c>
      <c r="M66" s="81"/>
      <c r="N66" s="81">
        <v>33424</v>
      </c>
      <c r="O66" s="75">
        <v>116.367</v>
      </c>
      <c r="P66" s="75"/>
      <c r="Q66" s="75"/>
      <c r="R66" s="75">
        <v>116.367</v>
      </c>
      <c r="S66" s="75"/>
      <c r="T66" s="75"/>
      <c r="U66" s="12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 s="20" customFormat="1" ht="47.25">
      <c r="A67" s="81">
        <v>6</v>
      </c>
      <c r="B67" s="122" t="s">
        <v>161</v>
      </c>
      <c r="C67" s="12" t="s">
        <v>176</v>
      </c>
      <c r="D67" s="75" t="s">
        <v>80</v>
      </c>
      <c r="E67" s="99" t="s">
        <v>101</v>
      </c>
      <c r="F67" s="250">
        <v>7563359</v>
      </c>
      <c r="G67" s="124">
        <v>292</v>
      </c>
      <c r="H67" s="75"/>
      <c r="I67" s="75" t="s">
        <v>147</v>
      </c>
      <c r="J67" s="12" t="s">
        <v>163</v>
      </c>
      <c r="K67" s="125">
        <v>146000</v>
      </c>
      <c r="L67" s="124">
        <v>131</v>
      </c>
      <c r="M67" s="81"/>
      <c r="N67" s="81">
        <v>131</v>
      </c>
      <c r="O67" s="75">
        <v>83000</v>
      </c>
      <c r="P67" s="75"/>
      <c r="Q67" s="75"/>
      <c r="R67" s="75">
        <v>83000</v>
      </c>
      <c r="S67" s="75"/>
      <c r="T67" s="75"/>
      <c r="U67" s="12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s="20" customFormat="1" ht="101.25" customHeight="1">
      <c r="A68" s="81">
        <v>7</v>
      </c>
      <c r="B68" s="122" t="s">
        <v>162</v>
      </c>
      <c r="C68" s="12" t="s">
        <v>175</v>
      </c>
      <c r="D68" s="75" t="s">
        <v>80</v>
      </c>
      <c r="E68" s="99" t="s">
        <v>101</v>
      </c>
      <c r="F68" s="123"/>
      <c r="G68" s="124"/>
      <c r="H68" s="75"/>
      <c r="I68" s="75"/>
      <c r="J68" s="12" t="s">
        <v>173</v>
      </c>
      <c r="K68" s="125">
        <v>107000</v>
      </c>
      <c r="L68" s="124">
        <v>96000</v>
      </c>
      <c r="M68" s="81"/>
      <c r="N68" s="81">
        <v>96000</v>
      </c>
      <c r="O68" s="75">
        <v>33000</v>
      </c>
      <c r="P68" s="75"/>
      <c r="Q68" s="75"/>
      <c r="R68" s="75">
        <v>33000</v>
      </c>
      <c r="S68" s="75"/>
      <c r="T68" s="75"/>
      <c r="U68" s="12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s="20" customFormat="1" ht="101.25" customHeight="1">
      <c r="A69" s="81">
        <v>8</v>
      </c>
      <c r="B69" s="122" t="s">
        <v>228</v>
      </c>
      <c r="C69" s="12"/>
      <c r="D69" s="75" t="s">
        <v>80</v>
      </c>
      <c r="E69" s="99" t="s">
        <v>101</v>
      </c>
      <c r="F69" s="123">
        <v>7569294</v>
      </c>
      <c r="G69" s="124"/>
      <c r="H69" s="75"/>
      <c r="I69" s="75"/>
      <c r="J69" s="12" t="s">
        <v>229</v>
      </c>
      <c r="K69" s="125">
        <v>275000</v>
      </c>
      <c r="L69" s="124">
        <v>275000</v>
      </c>
      <c r="M69" s="81"/>
      <c r="N69" s="81">
        <v>247500</v>
      </c>
      <c r="O69" s="75"/>
      <c r="P69" s="75"/>
      <c r="Q69" s="75"/>
      <c r="R69" s="75">
        <v>47475</v>
      </c>
      <c r="S69" s="75"/>
      <c r="T69" s="75"/>
      <c r="U69" s="12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s="17" customFormat="1" ht="30" customHeight="1">
      <c r="A70" s="65"/>
      <c r="B70" s="76" t="s">
        <v>69</v>
      </c>
      <c r="C70" s="78"/>
      <c r="D70" s="69"/>
      <c r="E70" s="74"/>
      <c r="F70" s="68"/>
      <c r="G70" s="69"/>
      <c r="H70" s="78"/>
      <c r="I70" s="12"/>
      <c r="J70" s="70"/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 s="17" customFormat="1" ht="15.75">
      <c r="A71" s="65"/>
      <c r="B71" s="76"/>
      <c r="C71" s="78"/>
      <c r="D71" s="69"/>
      <c r="E71" s="74"/>
      <c r="F71" s="68"/>
      <c r="G71" s="69"/>
      <c r="H71" s="78"/>
      <c r="I71" s="12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 s="20" customFormat="1" ht="31.5">
      <c r="A72" s="107" t="s">
        <v>58</v>
      </c>
      <c r="B72" s="76" t="s">
        <v>59</v>
      </c>
      <c r="C72" s="78"/>
      <c r="D72" s="76"/>
      <c r="E72" s="96"/>
      <c r="F72" s="76"/>
      <c r="G72" s="78"/>
      <c r="H72" s="76"/>
      <c r="I72" s="70">
        <f aca="true" t="shared" si="6" ref="I72:N72">I73+I74</f>
        <v>0</v>
      </c>
      <c r="J72" s="70">
        <f t="shared" si="6"/>
        <v>0</v>
      </c>
      <c r="K72" s="70">
        <f t="shared" si="6"/>
        <v>0</v>
      </c>
      <c r="L72" s="70">
        <f t="shared" si="6"/>
        <v>0</v>
      </c>
      <c r="M72" s="70">
        <f t="shared" si="6"/>
        <v>0</v>
      </c>
      <c r="N72" s="70">
        <f t="shared" si="6"/>
        <v>0</v>
      </c>
      <c r="O72" s="70">
        <f>O73+O74</f>
        <v>0</v>
      </c>
      <c r="P72" s="70"/>
      <c r="Q72" s="70"/>
      <c r="R72" s="70">
        <f>R73+R74</f>
        <v>0</v>
      </c>
      <c r="S72" s="70"/>
      <c r="T72" s="70"/>
      <c r="U72" s="73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s="20" customFormat="1" ht="21.75" customHeight="1">
      <c r="A73" s="107"/>
      <c r="B73" s="76" t="s">
        <v>85</v>
      </c>
      <c r="C73" s="78"/>
      <c r="D73" s="76"/>
      <c r="E73" s="96"/>
      <c r="F73" s="76"/>
      <c r="G73" s="78"/>
      <c r="H73" s="76"/>
      <c r="I73" s="94"/>
      <c r="J73" s="12"/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s="20" customFormat="1" ht="21.75" customHeight="1">
      <c r="A74" s="107"/>
      <c r="B74" s="76" t="s">
        <v>72</v>
      </c>
      <c r="C74" s="69"/>
      <c r="D74" s="70"/>
      <c r="E74" s="70"/>
      <c r="F74" s="70"/>
      <c r="G74" s="70"/>
      <c r="H74" s="70"/>
      <c r="I74" s="70"/>
      <c r="J74" s="70"/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s="17" customFormat="1" ht="21.75" customHeight="1">
      <c r="A75" s="65" t="s">
        <v>60</v>
      </c>
      <c r="B75" s="76" t="s">
        <v>61</v>
      </c>
      <c r="C75" s="78"/>
      <c r="D75" s="78"/>
      <c r="E75" s="78"/>
      <c r="F75" s="78"/>
      <c r="G75" s="78"/>
      <c r="H75" s="78"/>
      <c r="I75" s="78"/>
      <c r="J75" s="69"/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/>
      <c r="Q75" s="70"/>
      <c r="R75" s="70">
        <v>0</v>
      </c>
      <c r="S75" s="70"/>
      <c r="T75" s="70"/>
      <c r="U75" s="69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 s="17" customFormat="1" ht="21.75" customHeight="1">
      <c r="A76" s="65"/>
      <c r="B76" s="76" t="s">
        <v>85</v>
      </c>
      <c r="C76" s="78"/>
      <c r="D76" s="78"/>
      <c r="E76" s="78"/>
      <c r="F76" s="78"/>
      <c r="G76" s="78"/>
      <c r="H76" s="78"/>
      <c r="I76" s="78"/>
      <c r="J76" s="69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69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 s="17" customFormat="1" ht="21.75" customHeight="1">
      <c r="A77" s="65"/>
      <c r="B77" s="76" t="s">
        <v>72</v>
      </c>
      <c r="C77" s="78"/>
      <c r="D77" s="78"/>
      <c r="E77" s="78"/>
      <c r="F77" s="78"/>
      <c r="G77" s="78"/>
      <c r="H77" s="78"/>
      <c r="I77" s="78"/>
      <c r="J77" s="69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69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 s="17" customFormat="1" ht="21.75" customHeight="1">
      <c r="A78" s="65" t="s">
        <v>62</v>
      </c>
      <c r="B78" s="76" t="s">
        <v>73</v>
      </c>
      <c r="C78" s="78"/>
      <c r="D78" s="78"/>
      <c r="E78" s="78"/>
      <c r="F78" s="78"/>
      <c r="G78" s="78"/>
      <c r="H78" s="78"/>
      <c r="I78" s="78"/>
      <c r="J78" s="69"/>
      <c r="K78" s="70">
        <f>K79+K80</f>
        <v>4453.631</v>
      </c>
      <c r="L78" s="70">
        <f>L79+L80</f>
        <v>3000</v>
      </c>
      <c r="M78" s="70">
        <f>M79+M80</f>
        <v>0</v>
      </c>
      <c r="N78" s="70">
        <f>N79+N80</f>
        <v>4450</v>
      </c>
      <c r="O78" s="70">
        <f>O79+O80</f>
        <v>1160</v>
      </c>
      <c r="P78" s="70"/>
      <c r="Q78" s="70"/>
      <c r="R78" s="70">
        <f>R79+R80</f>
        <v>1160</v>
      </c>
      <c r="S78" s="70"/>
      <c r="T78" s="70"/>
      <c r="U78" s="69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 s="17" customFormat="1" ht="21.75" customHeight="1">
      <c r="A79" s="65"/>
      <c r="B79" s="76" t="s">
        <v>85</v>
      </c>
      <c r="C79" s="78"/>
      <c r="D79" s="78"/>
      <c r="E79" s="78"/>
      <c r="F79" s="78"/>
      <c r="G79" s="78"/>
      <c r="H79" s="78"/>
      <c r="I79" s="78"/>
      <c r="J79" s="69"/>
      <c r="K79" s="70"/>
      <c r="L79" s="70"/>
      <c r="M79" s="113"/>
      <c r="N79" s="70"/>
      <c r="O79" s="70"/>
      <c r="P79" s="70"/>
      <c r="Q79" s="70"/>
      <c r="R79" s="70"/>
      <c r="S79" s="70"/>
      <c r="T79" s="70"/>
      <c r="U79" s="69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 s="17" customFormat="1" ht="21.75" customHeight="1">
      <c r="A80" s="65"/>
      <c r="B80" s="76" t="s">
        <v>72</v>
      </c>
      <c r="C80" s="78"/>
      <c r="D80" s="78"/>
      <c r="E80" s="78"/>
      <c r="F80" s="78"/>
      <c r="G80" s="78"/>
      <c r="H80" s="78"/>
      <c r="I80" s="78"/>
      <c r="J80" s="69"/>
      <c r="K80" s="70">
        <f>K81</f>
        <v>4453.631</v>
      </c>
      <c r="L80" s="70">
        <f>L81</f>
        <v>3000</v>
      </c>
      <c r="M80" s="70">
        <f>M81</f>
        <v>0</v>
      </c>
      <c r="N80" s="70">
        <f>N81</f>
        <v>4450</v>
      </c>
      <c r="O80" s="70">
        <f>O81</f>
        <v>1160</v>
      </c>
      <c r="P80" s="70"/>
      <c r="Q80" s="70"/>
      <c r="R80" s="70">
        <f>R81</f>
        <v>1160</v>
      </c>
      <c r="S80" s="70"/>
      <c r="T80" s="70"/>
      <c r="U80" s="69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 s="20" customFormat="1" ht="67.5" customHeight="1">
      <c r="A81" s="11">
        <v>9</v>
      </c>
      <c r="B81" s="110" t="s">
        <v>180</v>
      </c>
      <c r="C81" s="73" t="s">
        <v>93</v>
      </c>
      <c r="D81" s="12" t="s">
        <v>88</v>
      </c>
      <c r="E81" s="74" t="s">
        <v>101</v>
      </c>
      <c r="F81" s="68">
        <v>0</v>
      </c>
      <c r="G81" s="93" t="s">
        <v>166</v>
      </c>
      <c r="H81" s="12"/>
      <c r="I81" s="94" t="s">
        <v>124</v>
      </c>
      <c r="J81" s="74" t="s">
        <v>125</v>
      </c>
      <c r="K81" s="75">
        <v>4453.631</v>
      </c>
      <c r="L81" s="75">
        <v>3000</v>
      </c>
      <c r="M81" s="75"/>
      <c r="N81" s="12">
        <v>4450</v>
      </c>
      <c r="O81" s="89">
        <v>1160</v>
      </c>
      <c r="P81" s="90"/>
      <c r="Q81" s="90"/>
      <c r="R81" s="89">
        <v>1160</v>
      </c>
      <c r="S81" s="90"/>
      <c r="T81" s="90"/>
      <c r="U81" s="12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s="20" customFormat="1" ht="15.75">
      <c r="A82" s="65" t="s">
        <v>64</v>
      </c>
      <c r="B82" s="76" t="s">
        <v>74</v>
      </c>
      <c r="C82" s="73"/>
      <c r="D82" s="12"/>
      <c r="E82" s="74"/>
      <c r="F82" s="68"/>
      <c r="G82" s="12"/>
      <c r="H82" s="73"/>
      <c r="I82" s="94"/>
      <c r="J82" s="74"/>
      <c r="K82" s="70">
        <f>K83+K84</f>
        <v>13987.713</v>
      </c>
      <c r="L82" s="70">
        <f>L83+L84</f>
        <v>13987.713</v>
      </c>
      <c r="M82" s="70">
        <f>M83+M84</f>
        <v>0</v>
      </c>
      <c r="N82" s="70">
        <f>N83+N84</f>
        <v>13900</v>
      </c>
      <c r="O82" s="70">
        <f>O83+O84</f>
        <v>5000</v>
      </c>
      <c r="P82" s="70"/>
      <c r="Q82" s="70"/>
      <c r="R82" s="70">
        <f>R83+R84</f>
        <v>5000</v>
      </c>
      <c r="S82" s="70"/>
      <c r="T82" s="70"/>
      <c r="U82" s="12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s="20" customFormat="1" ht="15.75">
      <c r="A83" s="11"/>
      <c r="B83" s="76" t="s">
        <v>75</v>
      </c>
      <c r="C83" s="73"/>
      <c r="D83" s="12"/>
      <c r="E83" s="74"/>
      <c r="F83" s="68"/>
      <c r="G83" s="12"/>
      <c r="H83" s="73"/>
      <c r="I83" s="94"/>
      <c r="J83" s="74"/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12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 s="24" customFormat="1" ht="15.75">
      <c r="A84" s="114"/>
      <c r="B84" s="76" t="s">
        <v>72</v>
      </c>
      <c r="C84" s="78"/>
      <c r="D84" s="76"/>
      <c r="E84" s="96"/>
      <c r="F84" s="76"/>
      <c r="G84" s="78"/>
      <c r="H84" s="76"/>
      <c r="I84" s="94"/>
      <c r="J84" s="82"/>
      <c r="K84" s="70">
        <f>K85</f>
        <v>13987.713</v>
      </c>
      <c r="L84" s="70">
        <f>L85</f>
        <v>13987.713</v>
      </c>
      <c r="M84" s="70">
        <f>M85</f>
        <v>0</v>
      </c>
      <c r="N84" s="70">
        <f>N85</f>
        <v>13900</v>
      </c>
      <c r="O84" s="70">
        <f>O85</f>
        <v>5000</v>
      </c>
      <c r="P84" s="70"/>
      <c r="Q84" s="70"/>
      <c r="R84" s="70">
        <f>R85</f>
        <v>5000</v>
      </c>
      <c r="S84" s="70"/>
      <c r="T84" s="70"/>
      <c r="U84" s="12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s="46" customFormat="1" ht="54" customHeight="1">
      <c r="A85" s="112">
        <v>10</v>
      </c>
      <c r="B85" s="110" t="s">
        <v>114</v>
      </c>
      <c r="C85" s="73" t="s">
        <v>139</v>
      </c>
      <c r="D85" s="12" t="s">
        <v>94</v>
      </c>
      <c r="E85" s="74" t="s">
        <v>141</v>
      </c>
      <c r="F85" s="68">
        <v>7618070</v>
      </c>
      <c r="G85" s="12"/>
      <c r="H85" s="12"/>
      <c r="I85" s="94" t="s">
        <v>124</v>
      </c>
      <c r="J85" s="74" t="s">
        <v>142</v>
      </c>
      <c r="K85" s="75">
        <v>13987.713</v>
      </c>
      <c r="L85" s="75">
        <v>13987.713</v>
      </c>
      <c r="M85" s="75"/>
      <c r="N85" s="12">
        <v>13900</v>
      </c>
      <c r="O85" s="75">
        <v>5000</v>
      </c>
      <c r="P85" s="75"/>
      <c r="Q85" s="75"/>
      <c r="R85" s="75">
        <v>5000</v>
      </c>
      <c r="S85" s="75"/>
      <c r="T85" s="75"/>
      <c r="U85" s="12"/>
      <c r="V85" s="62"/>
      <c r="W85" s="63"/>
      <c r="X85" s="45"/>
      <c r="Y85" s="45"/>
      <c r="Z85" s="45"/>
      <c r="AA85" s="45"/>
      <c r="AB85" s="45"/>
      <c r="AC85" s="45"/>
      <c r="AD85" s="45"/>
    </row>
    <row r="86" spans="1:30" s="288" customFormat="1" ht="27.75" customHeight="1">
      <c r="A86" s="283" t="s">
        <v>76</v>
      </c>
      <c r="B86" s="296" t="s">
        <v>12</v>
      </c>
      <c r="C86" s="297"/>
      <c r="D86" s="296"/>
      <c r="E86" s="296"/>
      <c r="F86" s="296"/>
      <c r="G86" s="296"/>
      <c r="H86" s="296"/>
      <c r="I86" s="296"/>
      <c r="J86" s="296"/>
      <c r="K86" s="299"/>
      <c r="L86" s="299"/>
      <c r="M86" s="299"/>
      <c r="N86" s="299"/>
      <c r="O86" s="302">
        <v>0</v>
      </c>
      <c r="P86" s="299"/>
      <c r="Q86" s="299"/>
      <c r="R86" s="302">
        <v>0</v>
      </c>
      <c r="S86" s="299"/>
      <c r="T86" s="299"/>
      <c r="U86" s="297"/>
      <c r="V86" s="300"/>
      <c r="W86" s="300"/>
      <c r="X86" s="300"/>
      <c r="Y86" s="300"/>
      <c r="Z86" s="300"/>
      <c r="AA86" s="300"/>
      <c r="AB86" s="300"/>
      <c r="AC86" s="300"/>
      <c r="AD86" s="300"/>
    </row>
    <row r="87" spans="1:30" s="288" customFormat="1" ht="27.75" customHeight="1">
      <c r="A87" s="283" t="s">
        <v>83</v>
      </c>
      <c r="B87" s="296" t="s">
        <v>37</v>
      </c>
      <c r="C87" s="297"/>
      <c r="D87" s="296"/>
      <c r="E87" s="296"/>
      <c r="F87" s="296"/>
      <c r="G87" s="296"/>
      <c r="H87" s="296"/>
      <c r="I87" s="296"/>
      <c r="J87" s="296"/>
      <c r="K87" s="299"/>
      <c r="L87" s="299"/>
      <c r="M87" s="299"/>
      <c r="N87" s="299"/>
      <c r="O87" s="302">
        <v>0</v>
      </c>
      <c r="P87" s="301"/>
      <c r="Q87" s="301"/>
      <c r="R87" s="302">
        <v>0</v>
      </c>
      <c r="S87" s="301"/>
      <c r="T87" s="301"/>
      <c r="U87" s="301"/>
      <c r="V87" s="300"/>
      <c r="W87" s="300"/>
      <c r="X87" s="300"/>
      <c r="Y87" s="300"/>
      <c r="Z87" s="300"/>
      <c r="AA87" s="300"/>
      <c r="AB87" s="300"/>
      <c r="AC87" s="300"/>
      <c r="AD87" s="300"/>
    </row>
    <row r="88" spans="1:30" s="24" customFormat="1" ht="15.75" customHeight="1">
      <c r="A88" s="27"/>
      <c r="B88" s="28"/>
      <c r="C88" s="29"/>
      <c r="D88" s="28"/>
      <c r="E88" s="28"/>
      <c r="F88" s="28"/>
      <c r="G88" s="28"/>
      <c r="H88" s="28"/>
      <c r="I88" s="28"/>
      <c r="J88" s="28"/>
      <c r="K88" s="26"/>
      <c r="L88" s="26"/>
      <c r="M88" s="26"/>
      <c r="N88" s="26"/>
      <c r="O88" s="30"/>
      <c r="P88" s="30"/>
      <c r="Q88" s="30"/>
      <c r="R88" s="30"/>
      <c r="S88" s="30"/>
      <c r="T88" s="30"/>
      <c r="U88" s="29"/>
      <c r="V88" s="23"/>
      <c r="W88" s="23"/>
      <c r="X88" s="23"/>
      <c r="Y88" s="23"/>
      <c r="Z88" s="23"/>
      <c r="AA88" s="23"/>
      <c r="AB88" s="23"/>
      <c r="AC88" s="23"/>
      <c r="AD88" s="23"/>
    </row>
    <row r="89" spans="1:21" ht="12.75">
      <c r="A89" s="31"/>
      <c r="B89" s="32"/>
      <c r="C89" s="33"/>
      <c r="D89" s="32"/>
      <c r="E89" s="32"/>
      <c r="F89" s="32"/>
      <c r="G89" s="32"/>
      <c r="H89" s="32"/>
      <c r="I89" s="32"/>
      <c r="J89" s="32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5"/>
    </row>
    <row r="90" spans="1:21" ht="12.75">
      <c r="A90" s="31"/>
      <c r="B90" s="32"/>
      <c r="C90" s="33"/>
      <c r="D90" s="32"/>
      <c r="E90" s="32"/>
      <c r="F90" s="32"/>
      <c r="G90" s="32"/>
      <c r="H90" s="32"/>
      <c r="I90" s="32"/>
      <c r="J90" s="32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5"/>
    </row>
    <row r="91" spans="1:21" ht="12.75">
      <c r="A91" s="31"/>
      <c r="B91" s="32"/>
      <c r="C91" s="33"/>
      <c r="D91" s="32"/>
      <c r="E91" s="32"/>
      <c r="F91" s="32"/>
      <c r="G91" s="32"/>
      <c r="H91" s="32"/>
      <c r="I91" s="32"/>
      <c r="J91" s="32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5"/>
    </row>
    <row r="92" spans="1:21" ht="12.75">
      <c r="A92" s="31"/>
      <c r="B92" s="32"/>
      <c r="C92" s="33"/>
      <c r="D92" s="32"/>
      <c r="E92" s="32"/>
      <c r="F92" s="32"/>
      <c r="G92" s="32"/>
      <c r="H92" s="32"/>
      <c r="I92" s="32"/>
      <c r="J92" s="32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5"/>
    </row>
    <row r="93" spans="1:21" ht="12.75">
      <c r="A93" s="31"/>
      <c r="B93" s="32"/>
      <c r="C93" s="33"/>
      <c r="D93" s="32"/>
      <c r="E93" s="32"/>
      <c r="F93" s="32"/>
      <c r="G93" s="32"/>
      <c r="H93" s="32"/>
      <c r="I93" s="32"/>
      <c r="J93" s="32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5"/>
    </row>
    <row r="94" spans="1:30" s="39" customFormat="1" ht="15">
      <c r="A94" s="31"/>
      <c r="B94" s="32"/>
      <c r="C94" s="33"/>
      <c r="D94" s="32"/>
      <c r="E94" s="32"/>
      <c r="F94" s="32"/>
      <c r="G94" s="32"/>
      <c r="H94" s="32"/>
      <c r="I94" s="32"/>
      <c r="J94" s="32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5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9" customFormat="1" ht="15">
      <c r="A95" s="31"/>
      <c r="B95" s="32"/>
      <c r="C95" s="33"/>
      <c r="D95" s="32"/>
      <c r="E95" s="32"/>
      <c r="F95" s="32"/>
      <c r="G95" s="32"/>
      <c r="H95" s="32"/>
      <c r="I95" s="32"/>
      <c r="J95" s="32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5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9" customFormat="1" ht="15">
      <c r="A96" s="31"/>
      <c r="B96" s="32"/>
      <c r="C96" s="33"/>
      <c r="D96" s="32"/>
      <c r="E96" s="32"/>
      <c r="F96" s="32"/>
      <c r="G96" s="32"/>
      <c r="H96" s="32"/>
      <c r="I96" s="32"/>
      <c r="J96" s="32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5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9" customFormat="1" ht="15">
      <c r="A97" s="31"/>
      <c r="B97" s="32"/>
      <c r="C97" s="33"/>
      <c r="D97" s="32"/>
      <c r="E97" s="32"/>
      <c r="F97" s="32"/>
      <c r="G97" s="32"/>
      <c r="H97" s="32"/>
      <c r="I97" s="32"/>
      <c r="J97" s="32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5"/>
      <c r="V97" s="36"/>
      <c r="W97" s="36"/>
      <c r="X97" s="36"/>
      <c r="Y97" s="36"/>
      <c r="Z97" s="36"/>
      <c r="AA97" s="36"/>
      <c r="AB97" s="36"/>
      <c r="AC97" s="36"/>
      <c r="AD97" s="36"/>
    </row>
    <row r="98" spans="1:21" ht="12.75">
      <c r="A98" s="31"/>
      <c r="B98" s="32"/>
      <c r="C98" s="33"/>
      <c r="D98" s="32"/>
      <c r="E98" s="32"/>
      <c r="F98" s="32"/>
      <c r="G98" s="32"/>
      <c r="H98" s="32"/>
      <c r="I98" s="32"/>
      <c r="J98" s="32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5"/>
    </row>
    <row r="99" spans="1:21" ht="12.75">
      <c r="A99" s="31"/>
      <c r="B99" s="32"/>
      <c r="C99" s="33"/>
      <c r="D99" s="32"/>
      <c r="E99" s="32"/>
      <c r="F99" s="32"/>
      <c r="G99" s="32"/>
      <c r="H99" s="32"/>
      <c r="I99" s="32"/>
      <c r="J99" s="32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5"/>
    </row>
    <row r="100" spans="1:21" ht="12.75">
      <c r="A100" s="31"/>
      <c r="B100" s="32"/>
      <c r="C100" s="33"/>
      <c r="D100" s="32"/>
      <c r="E100" s="32"/>
      <c r="F100" s="32"/>
      <c r="G100" s="32"/>
      <c r="H100" s="32"/>
      <c r="I100" s="32"/>
      <c r="J100" s="32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5"/>
    </row>
  </sheetData>
  <sheetProtection/>
  <mergeCells count="33">
    <mergeCell ref="A8:A12"/>
    <mergeCell ref="B8:B12"/>
    <mergeCell ref="G8:G12"/>
    <mergeCell ref="A4:U4"/>
    <mergeCell ref="A5:U5"/>
    <mergeCell ref="B6:T6"/>
    <mergeCell ref="U8:U12"/>
    <mergeCell ref="P10:Q11"/>
    <mergeCell ref="K11:K12"/>
    <mergeCell ref="L11:L12"/>
    <mergeCell ref="T1:U1"/>
    <mergeCell ref="A1:B1"/>
    <mergeCell ref="A2:B2"/>
    <mergeCell ref="C1:S1"/>
    <mergeCell ref="C2:S2"/>
    <mergeCell ref="C8:C12"/>
    <mergeCell ref="D8:D12"/>
    <mergeCell ref="O8:Q9"/>
    <mergeCell ref="H8:H12"/>
    <mergeCell ref="E8:E12"/>
    <mergeCell ref="O7:U7"/>
    <mergeCell ref="I8:I12"/>
    <mergeCell ref="J8:L8"/>
    <mergeCell ref="F8:F12"/>
    <mergeCell ref="N8:N12"/>
    <mergeCell ref="R8:T9"/>
    <mergeCell ref="S10:T11"/>
    <mergeCell ref="R10:R12"/>
    <mergeCell ref="J65:J66"/>
    <mergeCell ref="J9:J12"/>
    <mergeCell ref="K9:L10"/>
    <mergeCell ref="M8:M12"/>
    <mergeCell ref="O10:O12"/>
  </mergeCells>
  <printOptions horizontalCentered="1"/>
  <pageMargins left="0" right="0" top="0.5905511811023623" bottom="0.5118110236220472" header="0.6692913385826772" footer="0.1968503937007874"/>
  <pageSetup horizontalDpi="600" verticalDpi="600" orientation="landscape" paperSize="9" scale="6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</dc:creator>
  <cp:keywords/>
  <dc:description/>
  <cp:lastModifiedBy>Windows User</cp:lastModifiedBy>
  <cp:lastPrinted>2019-01-03T02:42:57Z</cp:lastPrinted>
  <dcterms:created xsi:type="dcterms:W3CDTF">2016-11-11T23:26:44Z</dcterms:created>
  <dcterms:modified xsi:type="dcterms:W3CDTF">2020-04-08T09:02:22Z</dcterms:modified>
  <cp:category/>
  <cp:version/>
  <cp:contentType/>
  <cp:contentStatus/>
</cp:coreProperties>
</file>